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GG\Downloads\"/>
    </mc:Choice>
  </mc:AlternateContent>
  <bookViews>
    <workbookView xWindow="0" yWindow="0" windowWidth="19200" windowHeight="764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O47" i="1" l="1"/>
  <c r="O48" i="1" s="1"/>
  <c r="O46" i="1"/>
  <c r="J47" i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46" i="1"/>
  <c r="B47" i="1"/>
  <c r="B48" i="1" s="1"/>
  <c r="B46" i="1"/>
  <c r="Q145" i="1"/>
  <c r="P145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R47" i="1"/>
  <c r="Q47" i="1"/>
  <c r="P47" i="1"/>
  <c r="H47" i="1"/>
  <c r="G47" i="1"/>
  <c r="F47" i="1"/>
  <c r="E47" i="1"/>
  <c r="Q46" i="1"/>
  <c r="P46" i="1"/>
  <c r="H46" i="1"/>
  <c r="G46" i="1"/>
  <c r="F46" i="1"/>
  <c r="E46" i="1"/>
  <c r="P45" i="1"/>
  <c r="L45" i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8" i="1" s="1"/>
  <c r="K45" i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8" i="1" s="1"/>
  <c r="E45" i="1"/>
  <c r="R46" i="1" s="1"/>
  <c r="C29" i="1"/>
  <c r="C26" i="1"/>
  <c r="C30" i="1" s="1"/>
  <c r="C25" i="1"/>
  <c r="O49" i="1" l="1"/>
  <c r="P48" i="1"/>
  <c r="Q48" i="1"/>
  <c r="R48" i="1"/>
  <c r="B49" i="1"/>
  <c r="G48" i="1"/>
  <c r="H48" i="1"/>
  <c r="F48" i="1"/>
  <c r="L150" i="1"/>
  <c r="L149" i="1"/>
  <c r="K150" i="1"/>
  <c r="K149" i="1"/>
  <c r="D29" i="1"/>
  <c r="D30" i="1" s="1"/>
  <c r="R145" i="1"/>
  <c r="C27" i="1"/>
  <c r="M45" i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8" i="1" s="1"/>
  <c r="R49" i="1" l="1"/>
  <c r="Q49" i="1"/>
  <c r="P49" i="1"/>
  <c r="O50" i="1"/>
  <c r="H49" i="1"/>
  <c r="G49" i="1"/>
  <c r="F49" i="1"/>
  <c r="B50" i="1"/>
  <c r="M150" i="1"/>
  <c r="M149" i="1"/>
  <c r="P50" i="1" l="1"/>
  <c r="Q50" i="1"/>
  <c r="O51" i="1"/>
  <c r="R50" i="1"/>
  <c r="H50" i="1"/>
  <c r="G50" i="1"/>
  <c r="B51" i="1"/>
  <c r="F50" i="1"/>
  <c r="Q51" i="1" l="1"/>
  <c r="R51" i="1"/>
  <c r="P51" i="1"/>
  <c r="O52" i="1"/>
  <c r="H51" i="1"/>
  <c r="G51" i="1"/>
  <c r="F51" i="1"/>
  <c r="B52" i="1"/>
  <c r="P52" i="1" l="1"/>
  <c r="Q52" i="1"/>
  <c r="O53" i="1"/>
  <c r="R52" i="1"/>
  <c r="H52" i="1"/>
  <c r="B53" i="1"/>
  <c r="G52" i="1"/>
  <c r="F52" i="1"/>
  <c r="R53" i="1" l="1"/>
  <c r="O54" i="1"/>
  <c r="Q53" i="1"/>
  <c r="P53" i="1"/>
  <c r="F53" i="1"/>
  <c r="B54" i="1"/>
  <c r="H53" i="1"/>
  <c r="G53" i="1"/>
  <c r="P54" i="1" l="1"/>
  <c r="Q54" i="1"/>
  <c r="O55" i="1"/>
  <c r="R54" i="1"/>
  <c r="F54" i="1"/>
  <c r="B55" i="1"/>
  <c r="H54" i="1"/>
  <c r="G54" i="1"/>
  <c r="O56" i="1" l="1"/>
  <c r="R55" i="1"/>
  <c r="Q55" i="1"/>
  <c r="P55" i="1"/>
  <c r="F55" i="1"/>
  <c r="H55" i="1"/>
  <c r="B56" i="1"/>
  <c r="G55" i="1"/>
  <c r="O57" i="1" l="1"/>
  <c r="P56" i="1"/>
  <c r="Q56" i="1"/>
  <c r="R56" i="1"/>
  <c r="B57" i="1"/>
  <c r="G56" i="1"/>
  <c r="H56" i="1"/>
  <c r="F56" i="1"/>
  <c r="R57" i="1" l="1"/>
  <c r="O58" i="1"/>
  <c r="Q57" i="1"/>
  <c r="P57" i="1"/>
  <c r="H57" i="1"/>
  <c r="G57" i="1"/>
  <c r="B58" i="1"/>
  <c r="F57" i="1"/>
  <c r="P58" i="1" l="1"/>
  <c r="Q58" i="1"/>
  <c r="O59" i="1"/>
  <c r="R58" i="1"/>
  <c r="H58" i="1"/>
  <c r="G58" i="1"/>
  <c r="F58" i="1"/>
  <c r="B59" i="1"/>
  <c r="R59" i="1" l="1"/>
  <c r="Q59" i="1"/>
  <c r="P59" i="1"/>
  <c r="O60" i="1"/>
  <c r="H59" i="1"/>
  <c r="G59" i="1"/>
  <c r="F59" i="1"/>
  <c r="B60" i="1"/>
  <c r="P60" i="1" l="1"/>
  <c r="Q60" i="1"/>
  <c r="O61" i="1"/>
  <c r="R60" i="1"/>
  <c r="H60" i="1"/>
  <c r="B61" i="1"/>
  <c r="G60" i="1"/>
  <c r="F60" i="1"/>
  <c r="R61" i="1" l="1"/>
  <c r="O62" i="1"/>
  <c r="Q61" i="1"/>
  <c r="P61" i="1"/>
  <c r="F61" i="1"/>
  <c r="B62" i="1"/>
  <c r="H61" i="1"/>
  <c r="G61" i="1"/>
  <c r="P62" i="1" l="1"/>
  <c r="Q62" i="1"/>
  <c r="O63" i="1"/>
  <c r="R62" i="1"/>
  <c r="G62" i="1"/>
  <c r="F62" i="1"/>
  <c r="B63" i="1"/>
  <c r="H62" i="1"/>
  <c r="O64" i="1" l="1"/>
  <c r="R63" i="1"/>
  <c r="Q63" i="1"/>
  <c r="P63" i="1"/>
  <c r="F63" i="1"/>
  <c r="B64" i="1"/>
  <c r="H63" i="1"/>
  <c r="G63" i="1"/>
  <c r="O65" i="1" l="1"/>
  <c r="P64" i="1"/>
  <c r="Q64" i="1"/>
  <c r="R64" i="1"/>
  <c r="B65" i="1"/>
  <c r="G64" i="1"/>
  <c r="F64" i="1"/>
  <c r="H64" i="1"/>
  <c r="R65" i="1" l="1"/>
  <c r="Q65" i="1"/>
  <c r="P65" i="1"/>
  <c r="O66" i="1"/>
  <c r="H65" i="1"/>
  <c r="G65" i="1"/>
  <c r="F65" i="1"/>
  <c r="B66" i="1"/>
  <c r="P66" i="1" l="1"/>
  <c r="Q66" i="1"/>
  <c r="R66" i="1"/>
  <c r="O67" i="1"/>
  <c r="H66" i="1"/>
  <c r="G66" i="1"/>
  <c r="F66" i="1"/>
  <c r="B67" i="1"/>
  <c r="R67" i="1" l="1"/>
  <c r="Q67" i="1"/>
  <c r="P67" i="1"/>
  <c r="O68" i="1"/>
  <c r="H67" i="1"/>
  <c r="G67" i="1"/>
  <c r="F67" i="1"/>
  <c r="B68" i="1"/>
  <c r="P68" i="1" l="1"/>
  <c r="Q68" i="1"/>
  <c r="O69" i="1"/>
  <c r="R68" i="1"/>
  <c r="H68" i="1"/>
  <c r="B69" i="1"/>
  <c r="G68" i="1"/>
  <c r="F68" i="1"/>
  <c r="R69" i="1" l="1"/>
  <c r="O70" i="1"/>
  <c r="Q69" i="1"/>
  <c r="P69" i="1"/>
  <c r="B70" i="1"/>
  <c r="H69" i="1"/>
  <c r="G69" i="1"/>
  <c r="F69" i="1"/>
  <c r="P70" i="1" l="1"/>
  <c r="O71" i="1"/>
  <c r="R70" i="1"/>
  <c r="Q70" i="1"/>
  <c r="F70" i="1"/>
  <c r="B71" i="1"/>
  <c r="G70" i="1"/>
  <c r="H70" i="1"/>
  <c r="O72" i="1" l="1"/>
  <c r="R71" i="1"/>
  <c r="Q71" i="1"/>
  <c r="P71" i="1"/>
  <c r="F71" i="1"/>
  <c r="B72" i="1"/>
  <c r="H71" i="1"/>
  <c r="G71" i="1"/>
  <c r="O73" i="1" l="1"/>
  <c r="P72" i="1"/>
  <c r="Q72" i="1"/>
  <c r="R72" i="1"/>
  <c r="B73" i="1"/>
  <c r="G72" i="1"/>
  <c r="F72" i="1"/>
  <c r="H72" i="1"/>
  <c r="R73" i="1" l="1"/>
  <c r="O74" i="1"/>
  <c r="Q73" i="1"/>
  <c r="P73" i="1"/>
  <c r="H73" i="1"/>
  <c r="G73" i="1"/>
  <c r="B74" i="1"/>
  <c r="F73" i="1"/>
  <c r="P74" i="1" l="1"/>
  <c r="Q74" i="1"/>
  <c r="R74" i="1"/>
  <c r="O75" i="1"/>
  <c r="H74" i="1"/>
  <c r="G74" i="1"/>
  <c r="F74" i="1"/>
  <c r="B75" i="1"/>
  <c r="R75" i="1" l="1"/>
  <c r="Q75" i="1"/>
  <c r="P75" i="1"/>
  <c r="O76" i="1"/>
  <c r="H75" i="1"/>
  <c r="G75" i="1"/>
  <c r="F75" i="1"/>
  <c r="B76" i="1"/>
  <c r="P76" i="1" l="1"/>
  <c r="Q76" i="1"/>
  <c r="O77" i="1"/>
  <c r="R76" i="1"/>
  <c r="H76" i="1"/>
  <c r="B77" i="1"/>
  <c r="G76" i="1"/>
  <c r="F76" i="1"/>
  <c r="R77" i="1" l="1"/>
  <c r="O78" i="1"/>
  <c r="Q77" i="1"/>
  <c r="P77" i="1"/>
  <c r="B78" i="1"/>
  <c r="F77" i="1"/>
  <c r="G77" i="1"/>
  <c r="H77" i="1"/>
  <c r="P78" i="1" l="1"/>
  <c r="Q78" i="1"/>
  <c r="O79" i="1"/>
  <c r="R78" i="1"/>
  <c r="F78" i="1"/>
  <c r="G78" i="1"/>
  <c r="H78" i="1"/>
  <c r="B79" i="1"/>
  <c r="O80" i="1" l="1"/>
  <c r="R79" i="1"/>
  <c r="Q79" i="1"/>
  <c r="P79" i="1"/>
  <c r="H79" i="1"/>
  <c r="B80" i="1"/>
  <c r="G79" i="1"/>
  <c r="F79" i="1"/>
  <c r="O81" i="1" l="1"/>
  <c r="Q80" i="1"/>
  <c r="P80" i="1"/>
  <c r="R80" i="1"/>
  <c r="B81" i="1"/>
  <c r="H80" i="1"/>
  <c r="G80" i="1"/>
  <c r="F80" i="1"/>
  <c r="R81" i="1" l="1"/>
  <c r="Q81" i="1"/>
  <c r="P81" i="1"/>
  <c r="O82" i="1"/>
  <c r="B82" i="1"/>
  <c r="G81" i="1"/>
  <c r="F81" i="1"/>
  <c r="H81" i="1"/>
  <c r="Q82" i="1" l="1"/>
  <c r="P82" i="1"/>
  <c r="O83" i="1"/>
  <c r="R82" i="1"/>
  <c r="F82" i="1"/>
  <c r="B83" i="1"/>
  <c r="H82" i="1"/>
  <c r="G82" i="1"/>
  <c r="R83" i="1" l="1"/>
  <c r="O84" i="1"/>
  <c r="Q83" i="1"/>
  <c r="P83" i="1"/>
  <c r="F83" i="1"/>
  <c r="H83" i="1"/>
  <c r="B84" i="1"/>
  <c r="G83" i="1"/>
  <c r="R84" i="1" l="1"/>
  <c r="Q84" i="1"/>
  <c r="P84" i="1"/>
  <c r="O85" i="1"/>
  <c r="G84" i="1"/>
  <c r="F84" i="1"/>
  <c r="H84" i="1"/>
  <c r="B85" i="1"/>
  <c r="O86" i="1" l="1"/>
  <c r="R85" i="1"/>
  <c r="Q85" i="1"/>
  <c r="P85" i="1"/>
  <c r="G85" i="1"/>
  <c r="F85" i="1"/>
  <c r="B86" i="1"/>
  <c r="H85" i="1"/>
  <c r="Q86" i="1" l="1"/>
  <c r="O87" i="1"/>
  <c r="P86" i="1"/>
  <c r="R86" i="1"/>
  <c r="B87" i="1"/>
  <c r="H86" i="1"/>
  <c r="G86" i="1"/>
  <c r="F86" i="1"/>
  <c r="O88" i="1" l="1"/>
  <c r="P87" i="1"/>
  <c r="R87" i="1"/>
  <c r="Q87" i="1"/>
  <c r="B88" i="1"/>
  <c r="H87" i="1"/>
  <c r="G87" i="1"/>
  <c r="F87" i="1"/>
  <c r="O89" i="1" l="1"/>
  <c r="R88" i="1"/>
  <c r="Q88" i="1"/>
  <c r="P88" i="1"/>
  <c r="B89" i="1"/>
  <c r="F88" i="1"/>
  <c r="G88" i="1"/>
  <c r="H88" i="1"/>
  <c r="P89" i="1" l="1"/>
  <c r="O90" i="1"/>
  <c r="R89" i="1"/>
  <c r="Q89" i="1"/>
  <c r="F89" i="1"/>
  <c r="G89" i="1"/>
  <c r="B90" i="1"/>
  <c r="H89" i="1"/>
  <c r="Q90" i="1" l="1"/>
  <c r="P90" i="1"/>
  <c r="O91" i="1"/>
  <c r="R90" i="1"/>
  <c r="H90" i="1"/>
  <c r="G90" i="1"/>
  <c r="B91" i="1"/>
  <c r="F90" i="1"/>
  <c r="P91" i="1" l="1"/>
  <c r="Q91" i="1"/>
  <c r="O92" i="1"/>
  <c r="R91" i="1"/>
  <c r="H91" i="1"/>
  <c r="G91" i="1"/>
  <c r="F91" i="1"/>
  <c r="B92" i="1"/>
  <c r="Q92" i="1" l="1"/>
  <c r="O93" i="1"/>
  <c r="P92" i="1"/>
  <c r="R92" i="1"/>
  <c r="H92" i="1"/>
  <c r="B93" i="1"/>
  <c r="G92" i="1"/>
  <c r="F92" i="1"/>
  <c r="Q93" i="1" l="1"/>
  <c r="P93" i="1"/>
  <c r="O94" i="1"/>
  <c r="R93" i="1"/>
  <c r="F93" i="1"/>
  <c r="G93" i="1"/>
  <c r="B94" i="1"/>
  <c r="H93" i="1"/>
  <c r="O95" i="1" l="1"/>
  <c r="Q94" i="1"/>
  <c r="P94" i="1"/>
  <c r="R94" i="1"/>
  <c r="G94" i="1"/>
  <c r="F94" i="1"/>
  <c r="B95" i="1"/>
  <c r="H94" i="1"/>
  <c r="R95" i="1" l="1"/>
  <c r="O96" i="1"/>
  <c r="Q95" i="1"/>
  <c r="P95" i="1"/>
  <c r="B96" i="1"/>
  <c r="G95" i="1"/>
  <c r="F95" i="1"/>
  <c r="H95" i="1"/>
  <c r="O97" i="1" l="1"/>
  <c r="Q96" i="1"/>
  <c r="P96" i="1"/>
  <c r="R96" i="1"/>
  <c r="B97" i="1"/>
  <c r="H96" i="1"/>
  <c r="G96" i="1"/>
  <c r="F96" i="1"/>
  <c r="O98" i="1" l="1"/>
  <c r="R97" i="1"/>
  <c r="Q97" i="1"/>
  <c r="P97" i="1"/>
  <c r="F97" i="1"/>
  <c r="B98" i="1"/>
  <c r="H97" i="1"/>
  <c r="G97" i="1"/>
  <c r="P98" i="1" l="1"/>
  <c r="O99" i="1"/>
  <c r="Q98" i="1"/>
  <c r="R98" i="1"/>
  <c r="F98" i="1"/>
  <c r="G98" i="1"/>
  <c r="B99" i="1"/>
  <c r="H98" i="1"/>
  <c r="R99" i="1" l="1"/>
  <c r="Q99" i="1"/>
  <c r="P99" i="1"/>
  <c r="O100" i="1"/>
  <c r="G99" i="1"/>
  <c r="F99" i="1"/>
  <c r="B100" i="1"/>
  <c r="H99" i="1"/>
  <c r="P100" i="1" l="1"/>
  <c r="Q100" i="1"/>
  <c r="O101" i="1"/>
  <c r="R100" i="1"/>
  <c r="H100" i="1"/>
  <c r="G100" i="1"/>
  <c r="B101" i="1"/>
  <c r="F100" i="1"/>
  <c r="O102" i="1" l="1"/>
  <c r="R101" i="1"/>
  <c r="Q101" i="1"/>
  <c r="P101" i="1"/>
  <c r="B102" i="1"/>
  <c r="F101" i="1"/>
  <c r="H101" i="1"/>
  <c r="G101" i="1"/>
  <c r="Q102" i="1" l="1"/>
  <c r="P102" i="1"/>
  <c r="O103" i="1"/>
  <c r="R102" i="1"/>
  <c r="G102" i="1"/>
  <c r="B103" i="1"/>
  <c r="F102" i="1"/>
  <c r="H102" i="1"/>
  <c r="O104" i="1" l="1"/>
  <c r="R103" i="1"/>
  <c r="Q103" i="1"/>
  <c r="P103" i="1"/>
  <c r="G103" i="1"/>
  <c r="B104" i="1"/>
  <c r="F103" i="1"/>
  <c r="H103" i="1"/>
  <c r="O105" i="1" l="1"/>
  <c r="Q104" i="1"/>
  <c r="P104" i="1"/>
  <c r="R104" i="1"/>
  <c r="B105" i="1"/>
  <c r="H104" i="1"/>
  <c r="G104" i="1"/>
  <c r="F104" i="1"/>
  <c r="O106" i="1" l="1"/>
  <c r="R105" i="1"/>
  <c r="P105" i="1"/>
  <c r="Q105" i="1"/>
  <c r="H105" i="1"/>
  <c r="G105" i="1"/>
  <c r="F105" i="1"/>
  <c r="B106" i="1"/>
  <c r="R106" i="1" l="1"/>
  <c r="Q106" i="1"/>
  <c r="P106" i="1"/>
  <c r="O107" i="1"/>
  <c r="B107" i="1"/>
  <c r="H106" i="1"/>
  <c r="F106" i="1"/>
  <c r="G106" i="1"/>
  <c r="P107" i="1" l="1"/>
  <c r="O108" i="1"/>
  <c r="R107" i="1"/>
  <c r="Q107" i="1"/>
  <c r="F107" i="1"/>
  <c r="B108" i="1"/>
  <c r="G107" i="1"/>
  <c r="H107" i="1"/>
  <c r="Q108" i="1" l="1"/>
  <c r="P108" i="1"/>
  <c r="O109" i="1"/>
  <c r="R108" i="1"/>
  <c r="G108" i="1"/>
  <c r="F108" i="1"/>
  <c r="H108" i="1"/>
  <c r="B109" i="1"/>
  <c r="P109" i="1" l="1"/>
  <c r="O110" i="1"/>
  <c r="Q109" i="1"/>
  <c r="R109" i="1"/>
  <c r="H109" i="1"/>
  <c r="G109" i="1"/>
  <c r="B110" i="1"/>
  <c r="F109" i="1"/>
  <c r="O111" i="1" l="1"/>
  <c r="R110" i="1"/>
  <c r="Q110" i="1"/>
  <c r="P110" i="1"/>
  <c r="B111" i="1"/>
  <c r="H110" i="1"/>
  <c r="G110" i="1"/>
  <c r="F110" i="1"/>
  <c r="P111" i="1" l="1"/>
  <c r="Q111" i="1"/>
  <c r="O112" i="1"/>
  <c r="R111" i="1"/>
  <c r="B112" i="1"/>
  <c r="H111" i="1"/>
  <c r="G111" i="1"/>
  <c r="F111" i="1"/>
  <c r="O113" i="1" l="1"/>
  <c r="Q112" i="1"/>
  <c r="P112" i="1"/>
  <c r="R112" i="1"/>
  <c r="B113" i="1"/>
  <c r="H112" i="1"/>
  <c r="G112" i="1"/>
  <c r="F112" i="1"/>
  <c r="Q113" i="1" l="1"/>
  <c r="P113" i="1"/>
  <c r="O114" i="1"/>
  <c r="R113" i="1"/>
  <c r="F113" i="1"/>
  <c r="H113" i="1"/>
  <c r="B114" i="1"/>
  <c r="G113" i="1"/>
  <c r="R114" i="1" l="1"/>
  <c r="Q114" i="1"/>
  <c r="P114" i="1"/>
  <c r="O115" i="1"/>
  <c r="G114" i="1"/>
  <c r="F114" i="1"/>
  <c r="B115" i="1"/>
  <c r="H114" i="1"/>
  <c r="Q115" i="1" l="1"/>
  <c r="P115" i="1"/>
  <c r="R115" i="1"/>
  <c r="O116" i="1"/>
  <c r="H115" i="1"/>
  <c r="G115" i="1"/>
  <c r="F115" i="1"/>
  <c r="B116" i="1"/>
  <c r="O117" i="1" l="1"/>
  <c r="Q116" i="1"/>
  <c r="P116" i="1"/>
  <c r="R116" i="1"/>
  <c r="H116" i="1"/>
  <c r="G116" i="1"/>
  <c r="F116" i="1"/>
  <c r="B117" i="1"/>
  <c r="R117" i="1" l="1"/>
  <c r="Q117" i="1"/>
  <c r="P117" i="1"/>
  <c r="O118" i="1"/>
  <c r="B118" i="1"/>
  <c r="H117" i="1"/>
  <c r="G117" i="1"/>
  <c r="F117" i="1"/>
  <c r="O119" i="1" l="1"/>
  <c r="R118" i="1"/>
  <c r="Q118" i="1"/>
  <c r="P118" i="1"/>
  <c r="B119" i="1"/>
  <c r="H118" i="1"/>
  <c r="F118" i="1"/>
  <c r="G118" i="1"/>
  <c r="R119" i="1" l="1"/>
  <c r="O120" i="1"/>
  <c r="Q119" i="1"/>
  <c r="P119" i="1"/>
  <c r="B120" i="1"/>
  <c r="F119" i="1"/>
  <c r="G119" i="1"/>
  <c r="H119" i="1"/>
  <c r="O121" i="1" l="1"/>
  <c r="Q120" i="1"/>
  <c r="P120" i="1"/>
  <c r="R120" i="1"/>
  <c r="B121" i="1"/>
  <c r="F120" i="1"/>
  <c r="G120" i="1"/>
  <c r="H120" i="1"/>
  <c r="R121" i="1" l="1"/>
  <c r="Q121" i="1"/>
  <c r="O122" i="1"/>
  <c r="P121" i="1"/>
  <c r="H121" i="1"/>
  <c r="G121" i="1"/>
  <c r="F121" i="1"/>
  <c r="B122" i="1"/>
  <c r="P122" i="1" l="1"/>
  <c r="R122" i="1"/>
  <c r="O123" i="1"/>
  <c r="Q122" i="1"/>
  <c r="H122" i="1"/>
  <c r="G122" i="1"/>
  <c r="F122" i="1"/>
  <c r="B123" i="1"/>
  <c r="R123" i="1" l="1"/>
  <c r="Q123" i="1"/>
  <c r="P123" i="1"/>
  <c r="O124" i="1"/>
  <c r="H123" i="1"/>
  <c r="G123" i="1"/>
  <c r="F123" i="1"/>
  <c r="B124" i="1"/>
  <c r="P124" i="1" l="1"/>
  <c r="O125" i="1"/>
  <c r="Q124" i="1"/>
  <c r="R124" i="1"/>
  <c r="H124" i="1"/>
  <c r="B125" i="1"/>
  <c r="G124" i="1"/>
  <c r="F124" i="1"/>
  <c r="R125" i="1" l="1"/>
  <c r="O126" i="1"/>
  <c r="Q125" i="1"/>
  <c r="P125" i="1"/>
  <c r="B126" i="1"/>
  <c r="F125" i="1"/>
  <c r="H125" i="1"/>
  <c r="G125" i="1"/>
  <c r="P126" i="1" l="1"/>
  <c r="O127" i="1"/>
  <c r="Q126" i="1"/>
  <c r="R126" i="1"/>
  <c r="F126" i="1"/>
  <c r="G126" i="1"/>
  <c r="B127" i="1"/>
  <c r="H126" i="1"/>
  <c r="O128" i="1" l="1"/>
  <c r="R127" i="1"/>
  <c r="Q127" i="1"/>
  <c r="P127" i="1"/>
  <c r="G127" i="1"/>
  <c r="B128" i="1"/>
  <c r="F127" i="1"/>
  <c r="H127" i="1"/>
  <c r="O129" i="1" l="1"/>
  <c r="P128" i="1"/>
  <c r="Q128" i="1"/>
  <c r="R128" i="1"/>
  <c r="B129" i="1"/>
  <c r="H128" i="1"/>
  <c r="G128" i="1"/>
  <c r="F128" i="1"/>
  <c r="R129" i="1" l="1"/>
  <c r="Q129" i="1"/>
  <c r="P129" i="1"/>
  <c r="O130" i="1"/>
  <c r="B130" i="1"/>
  <c r="H129" i="1"/>
  <c r="G129" i="1"/>
  <c r="F129" i="1"/>
  <c r="Q130" i="1" l="1"/>
  <c r="P130" i="1"/>
  <c r="R130" i="1"/>
  <c r="O131" i="1"/>
  <c r="H130" i="1"/>
  <c r="B131" i="1"/>
  <c r="G130" i="1"/>
  <c r="F130" i="1"/>
  <c r="R131" i="1" l="1"/>
  <c r="Q131" i="1"/>
  <c r="O132" i="1"/>
  <c r="P131" i="1"/>
  <c r="B132" i="1"/>
  <c r="G131" i="1"/>
  <c r="F131" i="1"/>
  <c r="H131" i="1"/>
  <c r="Q132" i="1" l="1"/>
  <c r="P132" i="1"/>
  <c r="O133" i="1"/>
  <c r="R132" i="1"/>
  <c r="F132" i="1"/>
  <c r="G132" i="1"/>
  <c r="B133" i="1"/>
  <c r="H132" i="1"/>
  <c r="O134" i="1" l="1"/>
  <c r="R133" i="1"/>
  <c r="Q133" i="1"/>
  <c r="P133" i="1"/>
  <c r="H133" i="1"/>
  <c r="G133" i="1"/>
  <c r="F133" i="1"/>
  <c r="B134" i="1"/>
  <c r="R134" i="1" l="1"/>
  <c r="Q134" i="1"/>
  <c r="O135" i="1"/>
  <c r="P134" i="1"/>
  <c r="H134" i="1"/>
  <c r="B135" i="1"/>
  <c r="G134" i="1"/>
  <c r="F134" i="1"/>
  <c r="O136" i="1" l="1"/>
  <c r="R135" i="1"/>
  <c r="Q135" i="1"/>
  <c r="P135" i="1"/>
  <c r="B136" i="1"/>
  <c r="G135" i="1"/>
  <c r="F135" i="1"/>
  <c r="H135" i="1"/>
  <c r="O137" i="1" l="1"/>
  <c r="Q136" i="1"/>
  <c r="P136" i="1"/>
  <c r="R136" i="1"/>
  <c r="B137" i="1"/>
  <c r="F136" i="1"/>
  <c r="H136" i="1"/>
  <c r="G136" i="1"/>
  <c r="R137" i="1" l="1"/>
  <c r="O138" i="1"/>
  <c r="Q137" i="1"/>
  <c r="P137" i="1"/>
  <c r="F137" i="1"/>
  <c r="B138" i="1"/>
  <c r="H137" i="1"/>
  <c r="G137" i="1"/>
  <c r="R138" i="1" l="1"/>
  <c r="Q138" i="1"/>
  <c r="P138" i="1"/>
  <c r="O139" i="1"/>
  <c r="G138" i="1"/>
  <c r="F138" i="1"/>
  <c r="H138" i="1"/>
  <c r="B139" i="1"/>
  <c r="O140" i="1" l="1"/>
  <c r="R139" i="1"/>
  <c r="P139" i="1"/>
  <c r="Q139" i="1"/>
  <c r="G139" i="1"/>
  <c r="F139" i="1"/>
  <c r="B140" i="1"/>
  <c r="H139" i="1"/>
  <c r="Q140" i="1" l="1"/>
  <c r="P140" i="1"/>
  <c r="O141" i="1"/>
  <c r="R140" i="1"/>
  <c r="H140" i="1"/>
  <c r="G140" i="1"/>
  <c r="B141" i="1"/>
  <c r="F140" i="1"/>
  <c r="P141" i="1" l="1"/>
  <c r="Q141" i="1"/>
  <c r="O142" i="1"/>
  <c r="R141" i="1"/>
  <c r="B142" i="1"/>
  <c r="H141" i="1"/>
  <c r="F141" i="1"/>
  <c r="G141" i="1"/>
  <c r="O143" i="1" l="1"/>
  <c r="R142" i="1"/>
  <c r="Q142" i="1"/>
  <c r="P142" i="1"/>
  <c r="B143" i="1"/>
  <c r="G142" i="1"/>
  <c r="H142" i="1"/>
  <c r="F142" i="1"/>
  <c r="P143" i="1" l="1"/>
  <c r="O144" i="1"/>
  <c r="R143" i="1"/>
  <c r="Q143" i="1"/>
  <c r="F143" i="1"/>
  <c r="B144" i="1"/>
  <c r="G143" i="1"/>
  <c r="H143" i="1"/>
  <c r="O145" i="1" l="1"/>
  <c r="Q144" i="1"/>
  <c r="Q146" i="1" s="1"/>
  <c r="D22" i="1" s="1"/>
  <c r="P144" i="1"/>
  <c r="P146" i="1" s="1"/>
  <c r="D21" i="1" s="1"/>
  <c r="R144" i="1"/>
  <c r="R146" i="1" s="1"/>
  <c r="D23" i="1" s="1"/>
  <c r="B145" i="1"/>
  <c r="G144" i="1"/>
  <c r="G146" i="1" s="1"/>
  <c r="D8" i="1" s="1"/>
  <c r="F144" i="1"/>
  <c r="F146" i="1" s="1"/>
  <c r="D7" i="1" s="1"/>
  <c r="H144" i="1"/>
  <c r="H146" i="1" s="1"/>
  <c r="D9" i="1" s="1"/>
</calcChain>
</file>

<file path=xl/sharedStrings.xml><?xml version="1.0" encoding="utf-8"?>
<sst xmlns="http://schemas.openxmlformats.org/spreadsheetml/2006/main" count="63" uniqueCount="46">
  <si>
    <t>Jan Hofrichter</t>
  </si>
  <si>
    <t>Statistica sull'età e sesso della popolazione della Repubblica Ceca - dicembre 2020</t>
  </si>
  <si>
    <t>u = uomini</t>
  </si>
  <si>
    <t>in = insieme</t>
  </si>
  <si>
    <t>d = donne</t>
  </si>
  <si>
    <t>Media di etá di:</t>
  </si>
  <si>
    <t>donne</t>
  </si>
  <si>
    <t>Insieme</t>
  </si>
  <si>
    <t>Mediana di etá:</t>
  </si>
  <si>
    <t>insieme</t>
  </si>
  <si>
    <t>Moda di etá (+-5000):</t>
  </si>
  <si>
    <t>Sigma</t>
  </si>
  <si>
    <t>mediana u nella posizione:</t>
  </si>
  <si>
    <t>mediana d nella posizione:</t>
  </si>
  <si>
    <t>mediana in nella posizione:</t>
  </si>
  <si>
    <t>totale di uomini</t>
  </si>
  <si>
    <t>totale di donne</t>
  </si>
  <si>
    <t>intervallo (Q1;Q3)</t>
  </si>
  <si>
    <t>uomini</t>
  </si>
  <si>
    <t>(22;57)</t>
  </si>
  <si>
    <t>(24;62)</t>
  </si>
  <si>
    <t>Riflessione:</t>
  </si>
  <si>
    <t>(23;59)</t>
  </si>
  <si>
    <t xml:space="preserve">Nonostante la credenza che le probabilità di nascere uomo o donna sono di 50/50, questo non è il caso. In media, sembra che nascono più uomini che donne, anche se con un piccolo margine. </t>
  </si>
  <si>
    <t>Comunque, con il progresso del tempo, questo fenomeno si sta girando e le donne vengono alla testa (in termini di durata di vita). È quindi anche logico che la media, la mediana e</t>
  </si>
  <si>
    <t>intervallo (x -o;x+o)</t>
  </si>
  <si>
    <t>(17,5; 64,5)</t>
  </si>
  <si>
    <t xml:space="preserve"> la deviazione standard siano più alte che per gli uomini. È anche molto interessante vedere quanto sia la situazione molto vario in termini di frequenza delle età. Se contiamo la popolazione fino a 60 anni,</t>
  </si>
  <si>
    <t>(18,5; 67,5)</t>
  </si>
  <si>
    <t xml:space="preserve"> la differenza numerica tra le persone di 21 e 46 anni è più del doppio (questo è ovviamente un estremo).</t>
  </si>
  <si>
    <t>(17,1; 66,9)</t>
  </si>
  <si>
    <t>Qui sono i dati originali</t>
  </si>
  <si>
    <t>Qui possiamo vedere il spostamento di ogni gruppo di etá</t>
  </si>
  <si>
    <t xml:space="preserve"> Sigma = media(x^2)</t>
  </si>
  <si>
    <t>Etá</t>
  </si>
  <si>
    <t>Uomini</t>
  </si>
  <si>
    <t>Donne</t>
  </si>
  <si>
    <t>media u</t>
  </si>
  <si>
    <t>media d</t>
  </si>
  <si>
    <t>media in</t>
  </si>
  <si>
    <t>mediana u</t>
  </si>
  <si>
    <t>mediana d</t>
  </si>
  <si>
    <t>mediana i</t>
  </si>
  <si>
    <t>uomini ^2</t>
  </si>
  <si>
    <t xml:space="preserve">donne ^2 </t>
  </si>
  <si>
    <t>insieme^2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</si>
</sst>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,###,##0"/>
    <numFmt numFmtId="165" formatCode="0.0"/>
  </numFmts>
  <fonts count="8" x14ac:knownFonts="1">
    <font>
      <sz val="10"/>
      <color rgb="FF000000"/>
      <name val="Calibri"/>
      <scheme val="minor"/>
    </font>
    <font>
      <sz val="10"/>
      <color theme="1"/>
      <name val="Calibri"/>
      <scheme val="minor"/>
    </font>
    <font>
      <sz val="22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theme="0"/>
      <name val="Arial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/>
    <xf numFmtId="0" fontId="5" fillId="0" borderId="2" xfId="0" applyFont="1" applyBorder="1"/>
    <xf numFmtId="164" fontId="5" fillId="0" borderId="3" xfId="0" applyNumberFormat="1" applyFont="1" applyBorder="1"/>
    <xf numFmtId="0" fontId="5" fillId="0" borderId="0" xfId="0" applyFont="1"/>
    <xf numFmtId="0" fontId="5" fillId="0" borderId="4" xfId="0" applyFont="1" applyBorder="1"/>
    <xf numFmtId="1" fontId="5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/>
    <xf numFmtId="1" fontId="5" fillId="0" borderId="8" xfId="0" applyNumberFormat="1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8" xfId="0" applyFont="1" applyBorder="1"/>
    <xf numFmtId="165" fontId="5" fillId="0" borderId="3" xfId="0" applyNumberFormat="1" applyFont="1" applyBorder="1"/>
    <xf numFmtId="165" fontId="5" fillId="0" borderId="5" xfId="0" applyNumberFormat="1" applyFont="1" applyBorder="1"/>
    <xf numFmtId="164" fontId="5" fillId="0" borderId="0" xfId="0" applyNumberFormat="1" applyFont="1"/>
    <xf numFmtId="9" fontId="5" fillId="0" borderId="0" xfId="0" applyNumberFormat="1" applyFont="1"/>
    <xf numFmtId="0" fontId="5" fillId="0" borderId="1" xfId="0" applyFont="1" applyBorder="1"/>
    <xf numFmtId="0" fontId="4" fillId="0" borderId="0" xfId="0" applyFont="1"/>
    <xf numFmtId="0" fontId="5" fillId="2" borderId="9" xfId="0" applyFont="1" applyFill="1" applyBorder="1"/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6" fillId="3" borderId="12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5" fillId="0" borderId="6" xfId="0" applyFont="1" applyBorder="1"/>
    <xf numFmtId="0" fontId="5" fillId="0" borderId="13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/>
    <xf numFmtId="0" fontId="7" fillId="4" borderId="11" xfId="0" applyFont="1" applyFill="1" applyBorder="1" applyAlignment="1">
      <alignment horizontal="center" vertical="center" wrapText="1"/>
    </xf>
    <xf numFmtId="164" fontId="7" fillId="4" borderId="11" xfId="0" applyNumberFormat="1" applyFont="1" applyFill="1" applyBorder="1"/>
    <xf numFmtId="0" fontId="7" fillId="4" borderId="14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/>
    <xf numFmtId="0" fontId="7" fillId="0" borderId="13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164" fontId="5" fillId="0" borderId="11" xfId="0" applyNumberFormat="1" applyFont="1" applyBorder="1" applyAlignment="1"/>
    <xf numFmtId="1" fontId="5" fillId="0" borderId="11" xfId="0" applyNumberFormat="1" applyFont="1" applyBorder="1" applyAlignment="1"/>
    <xf numFmtId="164" fontId="5" fillId="0" borderId="16" xfId="0" applyNumberFormat="1" applyFont="1" applyBorder="1" applyAlignment="1"/>
    <xf numFmtId="1" fontId="5" fillId="0" borderId="16" xfId="0" applyNumberFormat="1" applyFont="1" applyBorder="1" applyAlignment="1"/>
    <xf numFmtId="1" fontId="5" fillId="0" borderId="1" xfId="0" applyNumberFormat="1" applyFont="1" applyBorder="1" applyAlignment="1"/>
  </cellXfs>
  <cellStyles count="1">
    <cellStyle name="Normální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" formatCode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" formatCode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D9E2F3"/>
          <bgColor rgb="FFD9E2F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" formatCode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" formatCode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" formatCode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##,###,##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##,###,##0"/>
      <alignment horizontal="righ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##,###,##0"/>
      <alignment horizontal="righ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3">
    <tableStyle name="DATA-style" pivot="0" count="4">
      <tableStyleElement type="headerRow" dxfId="21"/>
      <tableStyleElement type="totalRow" dxfId="18"/>
      <tableStyleElement type="firstRowStripe" dxfId="20"/>
      <tableStyleElement type="secondRowStripe" dxfId="19"/>
    </tableStyle>
    <tableStyle name="DATA-style 2" pivot="0" count="4">
      <tableStyleElement type="headerRow" dxfId="17"/>
      <tableStyleElement type="totalRow" dxfId="14"/>
      <tableStyleElement type="firstRowStripe" dxfId="16"/>
      <tableStyleElement type="secondRowStripe" dxfId="15"/>
    </tableStyle>
    <tableStyle name="DATA-style 3" pivot="0" count="3"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title>
      <c:tx>
        <c:rich>
          <a:bodyPr/>
          <a:lstStyle/>
          <a:p>
            <a:pPr lvl="0">
              <a:defRPr sz="2000" b="0" i="0">
                <a:solidFill>
                  <a:srgbClr val="757575"/>
                </a:solidFill>
                <a:latin typeface="Calibri Light"/>
              </a:defRPr>
            </a:pPr>
            <a:r>
              <a:rPr lang="it-IT" sz="2000" b="0" i="0">
                <a:solidFill>
                  <a:srgbClr val="757575"/>
                </a:solidFill>
                <a:latin typeface="Calibri Light"/>
              </a:rPr>
              <a:t>Numero di persone di una certa età</a:t>
            </a:r>
          </a:p>
        </c:rich>
      </c:tx>
      <c:layout>
        <c:manualLayout>
          <c:xMode val="edge"/>
          <c:yMode val="edge"/>
          <c:x val="0.25664566929133859"/>
          <c:y val="2.7777777777777776E-2"/>
        </c:manualLayout>
      </c:layout>
      <c:overlay val="0"/>
    </c:title>
    <c:autoTitleDeleted val="0"/>
    <c:plotArea>
      <c:layout>
        <c:manualLayout>
          <c:xMode val="edge"/>
          <c:yMode val="edge"/>
          <c:x val="0.1146179243229237"/>
          <c:y val="0.16409806558143347"/>
          <c:w val="0.84089107611548553"/>
          <c:h val="0.50956729367162434"/>
        </c:manualLayout>
      </c:layout>
      <c:areaChart>
        <c:grouping val="standard"/>
        <c:varyColors val="1"/>
        <c:ser>
          <c:idx val="0"/>
          <c:order val="0"/>
          <c:tx>
            <c:v>Donne</c:v>
          </c:tx>
          <c:spPr>
            <a:solidFill>
              <a:srgbClr val="ED7D31">
                <a:alpha val="30000"/>
              </a:srgbClr>
            </a:solidFill>
            <a:ln cmpd="sng">
              <a:solidFill>
                <a:srgbClr val="ED7D31"/>
              </a:solidFill>
            </a:ln>
          </c:spPr>
          <c:cat>
            <c:numRef>
              <c:f>DATA!$B$45:$B$145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DATA!$D$45:$D$145</c:f>
              <c:numCache>
                <c:formatCode>##,###,##0</c:formatCode>
                <c:ptCount val="101"/>
                <c:pt idx="0">
                  <c:v>53869</c:v>
                </c:pt>
                <c:pt idx="1">
                  <c:v>54834</c:v>
                </c:pt>
                <c:pt idx="2">
                  <c:v>56119</c:v>
                </c:pt>
                <c:pt idx="3">
                  <c:v>56310</c:v>
                </c:pt>
                <c:pt idx="4">
                  <c:v>55686</c:v>
                </c:pt>
                <c:pt idx="5">
                  <c:v>55057</c:v>
                </c:pt>
                <c:pt idx="6">
                  <c:v>54864</c:v>
                </c:pt>
                <c:pt idx="7">
                  <c:v>53561</c:v>
                </c:pt>
                <c:pt idx="8">
                  <c:v>54130</c:v>
                </c:pt>
                <c:pt idx="9">
                  <c:v>53847</c:v>
                </c:pt>
                <c:pt idx="10">
                  <c:v>58699</c:v>
                </c:pt>
                <c:pt idx="11">
                  <c:v>59894</c:v>
                </c:pt>
                <c:pt idx="12">
                  <c:v>60370</c:v>
                </c:pt>
                <c:pt idx="13">
                  <c:v>58389</c:v>
                </c:pt>
                <c:pt idx="14">
                  <c:v>53175</c:v>
                </c:pt>
                <c:pt idx="15">
                  <c:v>50588</c:v>
                </c:pt>
                <c:pt idx="16">
                  <c:v>48130</c:v>
                </c:pt>
                <c:pt idx="17">
                  <c:v>46605</c:v>
                </c:pt>
                <c:pt idx="18">
                  <c:v>46618</c:v>
                </c:pt>
                <c:pt idx="19">
                  <c:v>46502</c:v>
                </c:pt>
                <c:pt idx="20">
                  <c:v>45854</c:v>
                </c:pt>
                <c:pt idx="21">
                  <c:v>45606</c:v>
                </c:pt>
                <c:pt idx="22">
                  <c:v>46222</c:v>
                </c:pt>
                <c:pt idx="23">
                  <c:v>46963</c:v>
                </c:pt>
                <c:pt idx="24">
                  <c:v>47479</c:v>
                </c:pt>
                <c:pt idx="25">
                  <c:v>50532</c:v>
                </c:pt>
                <c:pt idx="26">
                  <c:v>56171</c:v>
                </c:pt>
                <c:pt idx="27">
                  <c:v>62938</c:v>
                </c:pt>
                <c:pt idx="28">
                  <c:v>63559</c:v>
                </c:pt>
                <c:pt idx="29">
                  <c:v>67544</c:v>
                </c:pt>
                <c:pt idx="30">
                  <c:v>68882</c:v>
                </c:pt>
                <c:pt idx="31">
                  <c:v>68332</c:v>
                </c:pt>
                <c:pt idx="32">
                  <c:v>71021</c:v>
                </c:pt>
                <c:pt idx="33">
                  <c:v>69633</c:v>
                </c:pt>
                <c:pt idx="34">
                  <c:v>70540</c:v>
                </c:pt>
                <c:pt idx="35">
                  <c:v>72040</c:v>
                </c:pt>
                <c:pt idx="36">
                  <c:v>71929</c:v>
                </c:pt>
                <c:pt idx="37">
                  <c:v>72113</c:v>
                </c:pt>
                <c:pt idx="38">
                  <c:v>73703</c:v>
                </c:pt>
                <c:pt idx="39">
                  <c:v>73873</c:v>
                </c:pt>
                <c:pt idx="40">
                  <c:v>77506</c:v>
                </c:pt>
                <c:pt idx="41">
                  <c:v>85607</c:v>
                </c:pt>
                <c:pt idx="42">
                  <c:v>88414</c:v>
                </c:pt>
                <c:pt idx="43">
                  <c:v>89605</c:v>
                </c:pt>
                <c:pt idx="44">
                  <c:v>91727</c:v>
                </c:pt>
                <c:pt idx="45">
                  <c:v>93566</c:v>
                </c:pt>
                <c:pt idx="46">
                  <c:v>93985</c:v>
                </c:pt>
                <c:pt idx="47">
                  <c:v>87419</c:v>
                </c:pt>
                <c:pt idx="48">
                  <c:v>79608</c:v>
                </c:pt>
                <c:pt idx="49">
                  <c:v>75039</c:v>
                </c:pt>
                <c:pt idx="50">
                  <c:v>72079</c:v>
                </c:pt>
                <c:pt idx="51">
                  <c:v>68879</c:v>
                </c:pt>
                <c:pt idx="52">
                  <c:v>65722</c:v>
                </c:pt>
                <c:pt idx="53">
                  <c:v>65665</c:v>
                </c:pt>
                <c:pt idx="54">
                  <c:v>66572</c:v>
                </c:pt>
                <c:pt idx="55">
                  <c:v>68845</c:v>
                </c:pt>
                <c:pt idx="56">
                  <c:v>71753</c:v>
                </c:pt>
                <c:pt idx="57">
                  <c:v>69507</c:v>
                </c:pt>
                <c:pt idx="58">
                  <c:v>62469</c:v>
                </c:pt>
                <c:pt idx="59">
                  <c:v>60954</c:v>
                </c:pt>
                <c:pt idx="60">
                  <c:v>59273</c:v>
                </c:pt>
                <c:pt idx="61">
                  <c:v>58705</c:v>
                </c:pt>
                <c:pt idx="62">
                  <c:v>63823</c:v>
                </c:pt>
                <c:pt idx="63">
                  <c:v>68173</c:v>
                </c:pt>
                <c:pt idx="64">
                  <c:v>70727</c:v>
                </c:pt>
                <c:pt idx="65">
                  <c:v>71220</c:v>
                </c:pt>
                <c:pt idx="66">
                  <c:v>71504</c:v>
                </c:pt>
                <c:pt idx="67">
                  <c:v>71464</c:v>
                </c:pt>
                <c:pt idx="68">
                  <c:v>72435</c:v>
                </c:pt>
                <c:pt idx="69">
                  <c:v>72781</c:v>
                </c:pt>
                <c:pt idx="70">
                  <c:v>70628</c:v>
                </c:pt>
                <c:pt idx="71">
                  <c:v>68221</c:v>
                </c:pt>
                <c:pt idx="72">
                  <c:v>69175</c:v>
                </c:pt>
                <c:pt idx="73">
                  <c:v>71215</c:v>
                </c:pt>
                <c:pt idx="74">
                  <c:v>67761</c:v>
                </c:pt>
                <c:pt idx="75">
                  <c:v>53993</c:v>
                </c:pt>
                <c:pt idx="76">
                  <c:v>55037</c:v>
                </c:pt>
                <c:pt idx="77">
                  <c:v>51902</c:v>
                </c:pt>
                <c:pt idx="78">
                  <c:v>44718</c:v>
                </c:pt>
                <c:pt idx="79">
                  <c:v>41447</c:v>
                </c:pt>
                <c:pt idx="80">
                  <c:v>38966</c:v>
                </c:pt>
                <c:pt idx="81">
                  <c:v>33294</c:v>
                </c:pt>
                <c:pt idx="82">
                  <c:v>30126</c:v>
                </c:pt>
                <c:pt idx="83">
                  <c:v>26848</c:v>
                </c:pt>
                <c:pt idx="84">
                  <c:v>24715</c:v>
                </c:pt>
                <c:pt idx="85">
                  <c:v>22525</c:v>
                </c:pt>
                <c:pt idx="86">
                  <c:v>20809</c:v>
                </c:pt>
                <c:pt idx="87">
                  <c:v>18726</c:v>
                </c:pt>
                <c:pt idx="88">
                  <c:v>17152</c:v>
                </c:pt>
                <c:pt idx="89">
                  <c:v>14519</c:v>
                </c:pt>
                <c:pt idx="90">
                  <c:v>12342</c:v>
                </c:pt>
                <c:pt idx="91">
                  <c:v>9447</c:v>
                </c:pt>
                <c:pt idx="92">
                  <c:v>7467</c:v>
                </c:pt>
                <c:pt idx="93">
                  <c:v>5586</c:v>
                </c:pt>
                <c:pt idx="94">
                  <c:v>4185</c:v>
                </c:pt>
                <c:pt idx="95">
                  <c:v>2921</c:v>
                </c:pt>
                <c:pt idx="96">
                  <c:v>2131</c:v>
                </c:pt>
                <c:pt idx="97">
                  <c:v>1521</c:v>
                </c:pt>
                <c:pt idx="98">
                  <c:v>910</c:v>
                </c:pt>
                <c:pt idx="99">
                  <c:v>583</c:v>
                </c:pt>
                <c:pt idx="100">
                  <c:v>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7-4211-8DFA-09D793E7E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334207"/>
        <c:axId val="1594340221"/>
      </c:areaChart>
      <c:barChart>
        <c:barDir val="col"/>
        <c:grouping val="clustered"/>
        <c:varyColors val="1"/>
        <c:ser>
          <c:idx val="1"/>
          <c:order val="1"/>
          <c:tx>
            <c:v>Uomini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DATA!$B$45:$B$145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DATA!$C$45:$C$145</c:f>
              <c:numCache>
                <c:formatCode>##,###,##0</c:formatCode>
                <c:ptCount val="101"/>
                <c:pt idx="0">
                  <c:v>56184</c:v>
                </c:pt>
                <c:pt idx="1">
                  <c:v>57721</c:v>
                </c:pt>
                <c:pt idx="2">
                  <c:v>58620</c:v>
                </c:pt>
                <c:pt idx="3">
                  <c:v>59204</c:v>
                </c:pt>
                <c:pt idx="4">
                  <c:v>58715</c:v>
                </c:pt>
                <c:pt idx="5">
                  <c:v>58015</c:v>
                </c:pt>
                <c:pt idx="6">
                  <c:v>57740</c:v>
                </c:pt>
                <c:pt idx="7">
                  <c:v>56280</c:v>
                </c:pt>
                <c:pt idx="8">
                  <c:v>56750</c:v>
                </c:pt>
                <c:pt idx="9">
                  <c:v>56713</c:v>
                </c:pt>
                <c:pt idx="10">
                  <c:v>61914</c:v>
                </c:pt>
                <c:pt idx="11">
                  <c:v>62379</c:v>
                </c:pt>
                <c:pt idx="12">
                  <c:v>63362</c:v>
                </c:pt>
                <c:pt idx="13">
                  <c:v>60919</c:v>
                </c:pt>
                <c:pt idx="14">
                  <c:v>56421</c:v>
                </c:pt>
                <c:pt idx="15">
                  <c:v>53264</c:v>
                </c:pt>
                <c:pt idx="16">
                  <c:v>51083</c:v>
                </c:pt>
                <c:pt idx="17">
                  <c:v>49198</c:v>
                </c:pt>
                <c:pt idx="18">
                  <c:v>49326</c:v>
                </c:pt>
                <c:pt idx="19">
                  <c:v>49136</c:v>
                </c:pt>
                <c:pt idx="20">
                  <c:v>49192</c:v>
                </c:pt>
                <c:pt idx="21">
                  <c:v>48015</c:v>
                </c:pt>
                <c:pt idx="22">
                  <c:v>48911</c:v>
                </c:pt>
                <c:pt idx="23">
                  <c:v>49432</c:v>
                </c:pt>
                <c:pt idx="24">
                  <c:v>50236</c:v>
                </c:pt>
                <c:pt idx="25">
                  <c:v>53764</c:v>
                </c:pt>
                <c:pt idx="26">
                  <c:v>59306</c:v>
                </c:pt>
                <c:pt idx="27">
                  <c:v>66906</c:v>
                </c:pt>
                <c:pt idx="28">
                  <c:v>67898</c:v>
                </c:pt>
                <c:pt idx="29">
                  <c:v>72307</c:v>
                </c:pt>
                <c:pt idx="30">
                  <c:v>72891</c:v>
                </c:pt>
                <c:pt idx="31">
                  <c:v>72248</c:v>
                </c:pt>
                <c:pt idx="32">
                  <c:v>74715</c:v>
                </c:pt>
                <c:pt idx="33">
                  <c:v>74787</c:v>
                </c:pt>
                <c:pt idx="34">
                  <c:v>75882</c:v>
                </c:pt>
                <c:pt idx="35">
                  <c:v>77256</c:v>
                </c:pt>
                <c:pt idx="36">
                  <c:v>77480</c:v>
                </c:pt>
                <c:pt idx="37">
                  <c:v>77352</c:v>
                </c:pt>
                <c:pt idx="38">
                  <c:v>78619</c:v>
                </c:pt>
                <c:pt idx="39">
                  <c:v>78945</c:v>
                </c:pt>
                <c:pt idx="40">
                  <c:v>83571</c:v>
                </c:pt>
                <c:pt idx="41">
                  <c:v>91325</c:v>
                </c:pt>
                <c:pt idx="42">
                  <c:v>93768</c:v>
                </c:pt>
                <c:pt idx="43">
                  <c:v>94694</c:v>
                </c:pt>
                <c:pt idx="44">
                  <c:v>97104</c:v>
                </c:pt>
                <c:pt idx="45">
                  <c:v>98124</c:v>
                </c:pt>
                <c:pt idx="46">
                  <c:v>99110</c:v>
                </c:pt>
                <c:pt idx="47">
                  <c:v>93088</c:v>
                </c:pt>
                <c:pt idx="48">
                  <c:v>83869</c:v>
                </c:pt>
                <c:pt idx="49">
                  <c:v>78778</c:v>
                </c:pt>
                <c:pt idx="50">
                  <c:v>75278</c:v>
                </c:pt>
                <c:pt idx="51">
                  <c:v>72227</c:v>
                </c:pt>
                <c:pt idx="52">
                  <c:v>68280</c:v>
                </c:pt>
                <c:pt idx="53">
                  <c:v>68130</c:v>
                </c:pt>
                <c:pt idx="54">
                  <c:v>68251</c:v>
                </c:pt>
                <c:pt idx="55">
                  <c:v>70531</c:v>
                </c:pt>
                <c:pt idx="56">
                  <c:v>73280</c:v>
                </c:pt>
                <c:pt idx="57">
                  <c:v>69855</c:v>
                </c:pt>
                <c:pt idx="58">
                  <c:v>62426</c:v>
                </c:pt>
                <c:pt idx="59">
                  <c:v>60113</c:v>
                </c:pt>
                <c:pt idx="60">
                  <c:v>58656</c:v>
                </c:pt>
                <c:pt idx="61">
                  <c:v>57135</c:v>
                </c:pt>
                <c:pt idx="62">
                  <c:v>60388</c:v>
                </c:pt>
                <c:pt idx="63">
                  <c:v>63752</c:v>
                </c:pt>
                <c:pt idx="64">
                  <c:v>64833</c:v>
                </c:pt>
                <c:pt idx="65">
                  <c:v>64403</c:v>
                </c:pt>
                <c:pt idx="66">
                  <c:v>63327</c:v>
                </c:pt>
                <c:pt idx="67">
                  <c:v>62643</c:v>
                </c:pt>
                <c:pt idx="68">
                  <c:v>62086</c:v>
                </c:pt>
                <c:pt idx="69">
                  <c:v>60555</c:v>
                </c:pt>
                <c:pt idx="70">
                  <c:v>58253</c:v>
                </c:pt>
                <c:pt idx="71">
                  <c:v>54990</c:v>
                </c:pt>
                <c:pt idx="72">
                  <c:v>55353</c:v>
                </c:pt>
                <c:pt idx="73">
                  <c:v>54972</c:v>
                </c:pt>
                <c:pt idx="74">
                  <c:v>50609</c:v>
                </c:pt>
                <c:pt idx="75">
                  <c:v>38391</c:v>
                </c:pt>
                <c:pt idx="76">
                  <c:v>38781</c:v>
                </c:pt>
                <c:pt idx="77">
                  <c:v>35853</c:v>
                </c:pt>
                <c:pt idx="78">
                  <c:v>30110</c:v>
                </c:pt>
                <c:pt idx="79">
                  <c:v>26969</c:v>
                </c:pt>
                <c:pt idx="80">
                  <c:v>24818</c:v>
                </c:pt>
                <c:pt idx="81">
                  <c:v>19992</c:v>
                </c:pt>
                <c:pt idx="82">
                  <c:v>17455</c:v>
                </c:pt>
                <c:pt idx="83">
                  <c:v>14818</c:v>
                </c:pt>
                <c:pt idx="84">
                  <c:v>13105</c:v>
                </c:pt>
                <c:pt idx="85">
                  <c:v>11760</c:v>
                </c:pt>
                <c:pt idx="86">
                  <c:v>10190</c:v>
                </c:pt>
                <c:pt idx="87">
                  <c:v>8809</c:v>
                </c:pt>
                <c:pt idx="88">
                  <c:v>7654</c:v>
                </c:pt>
                <c:pt idx="89">
                  <c:v>6346</c:v>
                </c:pt>
                <c:pt idx="90">
                  <c:v>5096</c:v>
                </c:pt>
                <c:pt idx="91">
                  <c:v>3671</c:v>
                </c:pt>
                <c:pt idx="92">
                  <c:v>2730</c:v>
                </c:pt>
                <c:pt idx="93">
                  <c:v>1953</c:v>
                </c:pt>
                <c:pt idx="94">
                  <c:v>1334</c:v>
                </c:pt>
                <c:pt idx="95">
                  <c:v>863</c:v>
                </c:pt>
                <c:pt idx="96">
                  <c:v>560</c:v>
                </c:pt>
                <c:pt idx="97">
                  <c:v>382</c:v>
                </c:pt>
                <c:pt idx="98">
                  <c:v>236</c:v>
                </c:pt>
                <c:pt idx="99">
                  <c:v>136</c:v>
                </c:pt>
                <c:pt idx="100">
                  <c:v>248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A57-4211-8DFA-09D793E7E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334207"/>
        <c:axId val="1594340221"/>
      </c:barChart>
      <c:lineChart>
        <c:grouping val="standard"/>
        <c:varyColors val="0"/>
        <c:ser>
          <c:idx val="2"/>
          <c:order val="2"/>
          <c:tx>
            <c:v>Insieme</c:v>
          </c:tx>
          <c:spPr>
            <a:ln w="38100" cmpd="sng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DATA!$B$45:$B$145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DATA!$E$45:$E$145</c:f>
              <c:numCache>
                <c:formatCode>##,###,##0</c:formatCode>
                <c:ptCount val="101"/>
                <c:pt idx="0">
                  <c:v>110053</c:v>
                </c:pt>
                <c:pt idx="1">
                  <c:v>112555</c:v>
                </c:pt>
                <c:pt idx="2">
                  <c:v>114739</c:v>
                </c:pt>
                <c:pt idx="3">
                  <c:v>115514</c:v>
                </c:pt>
                <c:pt idx="4">
                  <c:v>114401</c:v>
                </c:pt>
                <c:pt idx="5">
                  <c:v>113072</c:v>
                </c:pt>
                <c:pt idx="6">
                  <c:v>112604</c:v>
                </c:pt>
                <c:pt idx="7">
                  <c:v>109841</c:v>
                </c:pt>
                <c:pt idx="8">
                  <c:v>110880</c:v>
                </c:pt>
                <c:pt idx="9">
                  <c:v>110560</c:v>
                </c:pt>
                <c:pt idx="10">
                  <c:v>120613</c:v>
                </c:pt>
                <c:pt idx="11">
                  <c:v>122273</c:v>
                </c:pt>
                <c:pt idx="12">
                  <c:v>123732</c:v>
                </c:pt>
                <c:pt idx="13">
                  <c:v>119308</c:v>
                </c:pt>
                <c:pt idx="14">
                  <c:v>109596</c:v>
                </c:pt>
                <c:pt idx="15">
                  <c:v>103852</c:v>
                </c:pt>
                <c:pt idx="16">
                  <c:v>99213</c:v>
                </c:pt>
                <c:pt idx="17">
                  <c:v>95803</c:v>
                </c:pt>
                <c:pt idx="18">
                  <c:v>95944</c:v>
                </c:pt>
                <c:pt idx="19">
                  <c:v>95638</c:v>
                </c:pt>
                <c:pt idx="20">
                  <c:v>95046</c:v>
                </c:pt>
                <c:pt idx="21">
                  <c:v>93621</c:v>
                </c:pt>
                <c:pt idx="22">
                  <c:v>95133</c:v>
                </c:pt>
                <c:pt idx="23">
                  <c:v>96395</c:v>
                </c:pt>
                <c:pt idx="24">
                  <c:v>97715</c:v>
                </c:pt>
                <c:pt idx="25">
                  <c:v>104296</c:v>
                </c:pt>
                <c:pt idx="26">
                  <c:v>115477</c:v>
                </c:pt>
                <c:pt idx="27">
                  <c:v>129844</c:v>
                </c:pt>
                <c:pt idx="28">
                  <c:v>131457</c:v>
                </c:pt>
                <c:pt idx="29">
                  <c:v>139851</c:v>
                </c:pt>
                <c:pt idx="30">
                  <c:v>141773</c:v>
                </c:pt>
                <c:pt idx="31">
                  <c:v>140580</c:v>
                </c:pt>
                <c:pt idx="32">
                  <c:v>145736</c:v>
                </c:pt>
                <c:pt idx="33">
                  <c:v>144420</c:v>
                </c:pt>
                <c:pt idx="34">
                  <c:v>146422</c:v>
                </c:pt>
                <c:pt idx="35">
                  <c:v>149296</c:v>
                </c:pt>
                <c:pt idx="36">
                  <c:v>149409</c:v>
                </c:pt>
                <c:pt idx="37">
                  <c:v>149465</c:v>
                </c:pt>
                <c:pt idx="38">
                  <c:v>152322</c:v>
                </c:pt>
                <c:pt idx="39">
                  <c:v>152818</c:v>
                </c:pt>
                <c:pt idx="40">
                  <c:v>161077</c:v>
                </c:pt>
                <c:pt idx="41">
                  <c:v>176932</c:v>
                </c:pt>
                <c:pt idx="42">
                  <c:v>182182</c:v>
                </c:pt>
                <c:pt idx="43">
                  <c:v>184299</c:v>
                </c:pt>
                <c:pt idx="44">
                  <c:v>188831</c:v>
                </c:pt>
                <c:pt idx="45">
                  <c:v>191690</c:v>
                </c:pt>
                <c:pt idx="46">
                  <c:v>193095</c:v>
                </c:pt>
                <c:pt idx="47">
                  <c:v>180507</c:v>
                </c:pt>
                <c:pt idx="48">
                  <c:v>163477</c:v>
                </c:pt>
                <c:pt idx="49">
                  <c:v>153817</c:v>
                </c:pt>
                <c:pt idx="50">
                  <c:v>147357</c:v>
                </c:pt>
                <c:pt idx="51">
                  <c:v>141106</c:v>
                </c:pt>
                <c:pt idx="52">
                  <c:v>134002</c:v>
                </c:pt>
                <c:pt idx="53">
                  <c:v>133795</c:v>
                </c:pt>
                <c:pt idx="54">
                  <c:v>134823</c:v>
                </c:pt>
                <c:pt idx="55">
                  <c:v>139376</c:v>
                </c:pt>
                <c:pt idx="56">
                  <c:v>145033</c:v>
                </c:pt>
                <c:pt idx="57">
                  <c:v>139362</c:v>
                </c:pt>
                <c:pt idx="58">
                  <c:v>124895</c:v>
                </c:pt>
                <c:pt idx="59">
                  <c:v>121067</c:v>
                </c:pt>
                <c:pt idx="60">
                  <c:v>117929</c:v>
                </c:pt>
                <c:pt idx="61">
                  <c:v>115840</c:v>
                </c:pt>
                <c:pt idx="62">
                  <c:v>124211</c:v>
                </c:pt>
                <c:pt idx="63">
                  <c:v>131925</c:v>
                </c:pt>
                <c:pt idx="64">
                  <c:v>135560</c:v>
                </c:pt>
                <c:pt idx="65">
                  <c:v>135623</c:v>
                </c:pt>
                <c:pt idx="66">
                  <c:v>134831</c:v>
                </c:pt>
                <c:pt idx="67">
                  <c:v>134107</c:v>
                </c:pt>
                <c:pt idx="68">
                  <c:v>134521</c:v>
                </c:pt>
                <c:pt idx="69">
                  <c:v>133336</c:v>
                </c:pt>
                <c:pt idx="70">
                  <c:v>128881</c:v>
                </c:pt>
                <c:pt idx="71">
                  <c:v>123211</c:v>
                </c:pt>
                <c:pt idx="72">
                  <c:v>124528</c:v>
                </c:pt>
                <c:pt idx="73">
                  <c:v>126187</c:v>
                </c:pt>
                <c:pt idx="74">
                  <c:v>118370</c:v>
                </c:pt>
                <c:pt idx="75">
                  <c:v>92384</c:v>
                </c:pt>
                <c:pt idx="76">
                  <c:v>93818</c:v>
                </c:pt>
                <c:pt idx="77">
                  <c:v>87755</c:v>
                </c:pt>
                <c:pt idx="78">
                  <c:v>74828</c:v>
                </c:pt>
                <c:pt idx="79">
                  <c:v>68416</c:v>
                </c:pt>
                <c:pt idx="80">
                  <c:v>63784</c:v>
                </c:pt>
                <c:pt idx="81">
                  <c:v>53286</c:v>
                </c:pt>
                <c:pt idx="82">
                  <c:v>47581</c:v>
                </c:pt>
                <c:pt idx="83">
                  <c:v>41666</c:v>
                </c:pt>
                <c:pt idx="84">
                  <c:v>37820</c:v>
                </c:pt>
                <c:pt idx="85">
                  <c:v>34285</c:v>
                </c:pt>
                <c:pt idx="86">
                  <c:v>30999</c:v>
                </c:pt>
                <c:pt idx="87">
                  <c:v>27535</c:v>
                </c:pt>
                <c:pt idx="88">
                  <c:v>24806</c:v>
                </c:pt>
                <c:pt idx="89">
                  <c:v>20865</c:v>
                </c:pt>
                <c:pt idx="90">
                  <c:v>17438</c:v>
                </c:pt>
                <c:pt idx="91">
                  <c:v>13118</c:v>
                </c:pt>
                <c:pt idx="92">
                  <c:v>10197</c:v>
                </c:pt>
                <c:pt idx="93">
                  <c:v>7539</c:v>
                </c:pt>
                <c:pt idx="94">
                  <c:v>5519</c:v>
                </c:pt>
                <c:pt idx="95">
                  <c:v>3784</c:v>
                </c:pt>
                <c:pt idx="96">
                  <c:v>2691</c:v>
                </c:pt>
                <c:pt idx="97">
                  <c:v>1903</c:v>
                </c:pt>
                <c:pt idx="98">
                  <c:v>1146</c:v>
                </c:pt>
                <c:pt idx="99">
                  <c:v>719</c:v>
                </c:pt>
                <c:pt idx="100">
                  <c:v>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57-4211-8DFA-09D793E7E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334207"/>
        <c:axId val="1594340221"/>
      </c:lineChart>
      <c:catAx>
        <c:axId val="11633342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1594340221"/>
        <c:crosses val="autoZero"/>
        <c:auto val="1"/>
        <c:lblAlgn val="ctr"/>
        <c:lblOffset val="100"/>
        <c:noMultiLvlLbl val="1"/>
      </c:catAx>
      <c:valAx>
        <c:axId val="15943402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layout/>
          <c:overlay val="0"/>
        </c:title>
        <c:numFmt formatCode="##,##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1163334207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chemeClr val="dk1"/>
                </a:solidFill>
                <a:latin typeface="+mn-lt"/>
              </a:defRPr>
            </a:pPr>
            <a:r>
              <a:rPr lang="it-IT" sz="1800" b="1" i="0">
                <a:solidFill>
                  <a:schemeClr val="dk1"/>
                </a:solidFill>
                <a:latin typeface="+mn-lt"/>
              </a:rPr>
              <a:t>Proporzione uomini/donne</a:t>
            </a:r>
          </a:p>
        </c:rich>
      </c:tx>
      <c:layout>
        <c:manualLayout>
          <c:xMode val="edge"/>
          <c:yMode val="edge"/>
          <c:x val="0.36802777777777779"/>
          <c:y val="3.240740740740740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4D21-4DDB-93F3-EE7232D4D0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4D21-4DDB-93F3-EE7232D4D0E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DATA!$B$29:$B$30</c:f>
              <c:strCache>
                <c:ptCount val="2"/>
                <c:pt idx="0">
                  <c:v>totale di uomini</c:v>
                </c:pt>
                <c:pt idx="1">
                  <c:v>totale di donne</c:v>
                </c:pt>
              </c:strCache>
            </c:strRef>
          </c:cat>
          <c:val>
            <c:numRef>
              <c:f>DATA!$D$29:$D$30</c:f>
              <c:numCache>
                <c:formatCode>0%</c:formatCode>
                <c:ptCount val="2"/>
                <c:pt idx="0">
                  <c:v>0.49291841906255379</c:v>
                </c:pt>
                <c:pt idx="1">
                  <c:v>0.50708158093744626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21-4DDB-93F3-EE7232D4D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chemeClr val="dk1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209550</xdr:colOff>
      <xdr:row>4</xdr:row>
      <xdr:rowOff>0</xdr:rowOff>
    </xdr:from>
    <xdr:ext cx="6610350" cy="41529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657225</xdr:colOff>
      <xdr:row>3</xdr:row>
      <xdr:rowOff>133350</xdr:rowOff>
    </xdr:from>
    <xdr:ext cx="3790950" cy="2390775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B44:H146" totalsRowCount="1">
  <tableColumns count="7">
    <tableColumn id="1" name="Etá" totalsRowDxfId="10"/>
    <tableColumn id="2" name="Uomini" totalsRowDxfId="9"/>
    <tableColumn id="3" name="Donne" totalsRowDxfId="8"/>
    <tableColumn id="4" name="Insieme" totalsRowDxfId="7"/>
    <tableColumn id="5" name="media u" totalsRowFunction="custom" totalsRowDxfId="6">
      <totalsRowFormula>SUM(DATA!$F$45:$F$145)/SUM(DATA!$C$45:$C$145)</totalsRowFormula>
    </tableColumn>
    <tableColumn id="6" name="media d" totalsRowFunction="custom" totalsRowDxfId="5">
      <totalsRowFormula>SUM(DATA!$G$45:$G$145)/SUM(DATA!$D$45:$D$145)</totalsRowFormula>
    </tableColumn>
    <tableColumn id="7" name="media in" totalsRowFunction="custom" totalsRowDxfId="4">
      <totalsRowFormula>SUM(DATA!$H$45:$H$145)/SUM(DATA!$E$45:$E$145)</totalsRowFormula>
    </tableColumn>
  </tableColumns>
  <tableStyleInfo name="DATA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O44:R146" totalsRowCount="1">
  <tableColumns count="4">
    <tableColumn id="1" name="Etá" dataDxfId="0" totalsRowDxfId="3"/>
    <tableColumn id="2" name="uomini ^2" totalsRowFunction="custom">
      <totalsRowFormula>SUM(P45:P145)/SUM(DATA!$C$45:$C$145)</totalsRowFormula>
    </tableColumn>
    <tableColumn id="3" name="donne ^2 " totalsRowFunction="custom" totalsRowDxfId="2">
      <totalsRowFormula>SUM(DATA!$Q$45:$Q$145)/SUM(DATA!$D$45:$D$145)</totalsRowFormula>
    </tableColumn>
    <tableColumn id="4" name="insieme^2" totalsRowFunction="custom" totalsRowDxfId="1">
      <totalsRowFormula>SUM(R46:R145)/SUM(DATA!$E$45:$E$145)</totalsRowFormula>
    </tableColumn>
  </tableColumns>
  <tableStyleInfo name="DATA-style 2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J44:M145">
  <tableColumns count="4">
    <tableColumn id="1" name="Etá"/>
    <tableColumn id="2" name="mediana u"/>
    <tableColumn id="3" name="mediana d"/>
    <tableColumn id="4" name="mediana i"/>
  </tableColumns>
  <tableStyleInfo name="DATA-style 3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3" sqref="B3"/>
    </sheetView>
  </sheetViews>
  <sheetFormatPr defaultColWidth="14.3984375" defaultRowHeight="15" customHeight="1" x14ac:dyDescent="0.3"/>
  <cols>
    <col min="1" max="1" width="8.69921875" customWidth="1"/>
    <col min="2" max="2" width="22.69921875" customWidth="1"/>
    <col min="3" max="4" width="10.69921875" customWidth="1"/>
    <col min="5" max="5" width="14.296875" customWidth="1"/>
    <col min="6" max="6" width="12.59765625" customWidth="1"/>
    <col min="7" max="7" width="15.69921875" customWidth="1"/>
    <col min="8" max="8" width="14.296875" customWidth="1"/>
    <col min="9" max="9" width="14" customWidth="1"/>
    <col min="10" max="10" width="11.59765625" customWidth="1"/>
    <col min="11" max="11" width="20.69921875" customWidth="1"/>
    <col min="12" max="12" width="20.59765625" customWidth="1"/>
    <col min="13" max="13" width="12.8984375" customWidth="1"/>
    <col min="14" max="14" width="12.296875" customWidth="1"/>
    <col min="15" max="15" width="8.69921875" customWidth="1"/>
    <col min="16" max="16" width="19.69921875" customWidth="1"/>
    <col min="17" max="17" width="13" customWidth="1"/>
    <col min="18" max="18" width="16" customWidth="1"/>
    <col min="19" max="26" width="8.69921875" customWidth="1"/>
  </cols>
  <sheetData>
    <row r="1" spans="2:16" ht="13" x14ac:dyDescent="0.3">
      <c r="P1" s="1" t="s">
        <v>0</v>
      </c>
    </row>
    <row r="2" spans="2:16" ht="27.5" x14ac:dyDescent="0.55000000000000004">
      <c r="B2" s="2" t="s">
        <v>1</v>
      </c>
      <c r="C2" s="2"/>
      <c r="D2" s="2"/>
      <c r="E2" s="2"/>
    </row>
    <row r="3" spans="2:16" ht="12.75" customHeight="1" x14ac:dyDescent="0.3">
      <c r="B3" s="3" t="s">
        <v>2</v>
      </c>
      <c r="D3" s="1" t="s">
        <v>3</v>
      </c>
    </row>
    <row r="4" spans="2:16" ht="12.75" customHeight="1" x14ac:dyDescent="0.3">
      <c r="B4" s="1" t="s">
        <v>4</v>
      </c>
    </row>
    <row r="5" spans="2:16" ht="12.75" customHeight="1" x14ac:dyDescent="0.3">
      <c r="K5" s="4"/>
    </row>
    <row r="6" spans="2:16" ht="12.75" customHeight="1" x14ac:dyDescent="0.3"/>
    <row r="7" spans="2:16" ht="12.75" customHeight="1" x14ac:dyDescent="0.3">
      <c r="B7" s="5" t="s">
        <v>5</v>
      </c>
      <c r="C7" s="6" t="s">
        <v>18</v>
      </c>
      <c r="D7" s="7">
        <f>DATA!$F$146</f>
        <v>40.644019841887449</v>
      </c>
      <c r="E7" s="8"/>
    </row>
    <row r="8" spans="2:16" ht="12.75" customHeight="1" x14ac:dyDescent="0.3">
      <c r="B8" s="9"/>
      <c r="C8" s="8" t="s">
        <v>6</v>
      </c>
      <c r="D8" s="10">
        <f>DATA!$G$146</f>
        <v>43.461754842837436</v>
      </c>
    </row>
    <row r="9" spans="2:16" ht="12.75" customHeight="1" x14ac:dyDescent="0.3">
      <c r="B9" s="11"/>
      <c r="C9" s="12" t="s">
        <v>7</v>
      </c>
      <c r="D9" s="13">
        <f>DATA!$H$146</f>
        <v>42.080658286936831</v>
      </c>
    </row>
    <row r="10" spans="2:16" ht="12.75" customHeight="1" x14ac:dyDescent="0.3"/>
    <row r="11" spans="2:16" ht="12.75" customHeight="1" x14ac:dyDescent="0.3"/>
    <row r="12" spans="2:16" ht="12.75" customHeight="1" x14ac:dyDescent="0.3"/>
    <row r="13" spans="2:16" ht="12.75" customHeight="1" x14ac:dyDescent="0.3">
      <c r="B13" s="5" t="s">
        <v>8</v>
      </c>
      <c r="C13" s="6" t="s">
        <v>18</v>
      </c>
      <c r="D13" s="14">
        <v>41</v>
      </c>
    </row>
    <row r="14" spans="2:16" ht="12.75" customHeight="1" x14ac:dyDescent="0.3">
      <c r="B14" s="9"/>
      <c r="C14" s="8" t="s">
        <v>6</v>
      </c>
      <c r="D14" s="15">
        <v>43</v>
      </c>
    </row>
    <row r="15" spans="2:16" ht="12.75" customHeight="1" x14ac:dyDescent="0.3">
      <c r="B15" s="11"/>
      <c r="C15" s="12" t="s">
        <v>9</v>
      </c>
      <c r="D15" s="16">
        <v>42</v>
      </c>
    </row>
    <row r="16" spans="2:16" ht="12.75" customHeight="1" x14ac:dyDescent="0.3"/>
    <row r="17" spans="1:26" ht="12.75" customHeight="1" x14ac:dyDescent="0.3">
      <c r="B17" s="5" t="s">
        <v>10</v>
      </c>
      <c r="C17" s="6" t="s">
        <v>18</v>
      </c>
      <c r="D17" s="14">
        <v>46</v>
      </c>
    </row>
    <row r="18" spans="1:26" ht="12.75" customHeight="1" x14ac:dyDescent="0.3">
      <c r="B18" s="9"/>
      <c r="C18" s="8" t="s">
        <v>6</v>
      </c>
      <c r="D18" s="15">
        <v>46</v>
      </c>
    </row>
    <row r="19" spans="1:26" ht="12.75" customHeight="1" x14ac:dyDescent="0.3">
      <c r="B19" s="11"/>
      <c r="C19" s="12" t="s">
        <v>9</v>
      </c>
      <c r="D19" s="16">
        <v>46</v>
      </c>
    </row>
    <row r="20" spans="1:26" ht="12.75" customHeight="1" x14ac:dyDescent="0.3"/>
    <row r="21" spans="1:26" ht="12.75" customHeight="1" x14ac:dyDescent="0.3">
      <c r="B21" s="5" t="s">
        <v>11</v>
      </c>
      <c r="C21" s="6" t="s">
        <v>18</v>
      </c>
      <c r="D21" s="17">
        <f>SQRT(DATA!$P$146-41*41)</f>
        <v>23.4827537188389</v>
      </c>
    </row>
    <row r="22" spans="1:26" ht="12.75" customHeight="1" x14ac:dyDescent="0.3">
      <c r="B22" s="9"/>
      <c r="C22" s="8" t="s">
        <v>6</v>
      </c>
      <c r="D22" s="18">
        <f>SQRT(DATA!$Q$146-43*43)</f>
        <v>24.466481226364206</v>
      </c>
    </row>
    <row r="23" spans="1:26" ht="12.75" customHeight="1" x14ac:dyDescent="0.3">
      <c r="B23" s="9"/>
      <c r="C23" s="8" t="s">
        <v>9</v>
      </c>
      <c r="D23" s="18">
        <f>SQRT(DATA!$R$146-42*42)</f>
        <v>24.931392322212862</v>
      </c>
    </row>
    <row r="24" spans="1:26" ht="12.75" customHeight="1" x14ac:dyDescent="0.3">
      <c r="B24" s="11"/>
      <c r="C24" s="12"/>
      <c r="D24" s="16"/>
    </row>
    <row r="25" spans="1:26" ht="12.75" customHeight="1" x14ac:dyDescent="0.3">
      <c r="B25" s="1" t="s">
        <v>12</v>
      </c>
      <c r="C25" s="19">
        <f>SUM(DATA!$C$45:$C$145)/2</f>
        <v>2637551.5</v>
      </c>
    </row>
    <row r="26" spans="1:26" ht="12.75" customHeight="1" x14ac:dyDescent="0.3">
      <c r="B26" s="1" t="s">
        <v>13</v>
      </c>
      <c r="C26" s="19">
        <f>SUM(DATA!$D$45:$D$145)/2</f>
        <v>2713337</v>
      </c>
    </row>
    <row r="27" spans="1:26" ht="12.75" customHeight="1" x14ac:dyDescent="0.3">
      <c r="B27" s="1" t="s">
        <v>14</v>
      </c>
      <c r="C27" s="19">
        <f>SUM(DATA!$E$45:$E$145)/2</f>
        <v>5350888.5</v>
      </c>
      <c r="H27" s="19"/>
      <c r="I27" s="19"/>
    </row>
    <row r="28" spans="1:26" ht="12.75" customHeight="1" x14ac:dyDescent="0.3">
      <c r="H28" s="8"/>
      <c r="I28" s="8"/>
    </row>
    <row r="29" spans="1:26" ht="12.75" customHeight="1" x14ac:dyDescent="0.3">
      <c r="B29" s="1" t="s">
        <v>15</v>
      </c>
      <c r="C29" s="1">
        <f t="shared" ref="C29:C30" si="0">C25*2</f>
        <v>5275103</v>
      </c>
      <c r="D29" s="20">
        <f>C29/(C30+C29)</f>
        <v>0.49291841906255379</v>
      </c>
      <c r="H29" s="8"/>
      <c r="I29" s="8"/>
    </row>
    <row r="30" spans="1:26" ht="12.75" customHeight="1" x14ac:dyDescent="0.3">
      <c r="B30" s="1" t="s">
        <v>16</v>
      </c>
      <c r="C30" s="1">
        <f t="shared" si="0"/>
        <v>5426674</v>
      </c>
      <c r="D30" s="20">
        <f>1-D29</f>
        <v>0.50708158093744626</v>
      </c>
    </row>
    <row r="31" spans="1:26" ht="12.75" customHeight="1" x14ac:dyDescent="0.3"/>
    <row r="32" spans="1:26" ht="12.75" customHeight="1" x14ac:dyDescent="0.3">
      <c r="A32" s="8"/>
      <c r="B32" s="21" t="s">
        <v>17</v>
      </c>
      <c r="C32" s="6" t="s">
        <v>18</v>
      </c>
      <c r="D32" s="14" t="s">
        <v>19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 x14ac:dyDescent="0.3">
      <c r="A33" s="8"/>
      <c r="B33" s="9"/>
      <c r="C33" s="8" t="s">
        <v>6</v>
      </c>
      <c r="D33" s="15" t="s">
        <v>20</v>
      </c>
      <c r="E33" s="8"/>
      <c r="F33" s="22" t="s">
        <v>21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 x14ac:dyDescent="0.3">
      <c r="B34" s="11"/>
      <c r="C34" s="12" t="s">
        <v>9</v>
      </c>
      <c r="D34" s="16" t="s">
        <v>22</v>
      </c>
      <c r="F34" s="1" t="s">
        <v>23</v>
      </c>
    </row>
    <row r="35" spans="1:26" ht="12.75" customHeight="1" x14ac:dyDescent="0.3">
      <c r="A35" s="8"/>
      <c r="B35" s="8"/>
      <c r="C35" s="8"/>
      <c r="D35" s="8"/>
      <c r="E35" s="8"/>
      <c r="F35" s="1" t="s">
        <v>24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 x14ac:dyDescent="0.3">
      <c r="A36" s="8"/>
      <c r="B36" s="21" t="s">
        <v>25</v>
      </c>
      <c r="C36" s="6" t="s">
        <v>18</v>
      </c>
      <c r="D36" s="14" t="s">
        <v>26</v>
      </c>
      <c r="E36" s="8"/>
      <c r="F36" s="1" t="s">
        <v>27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 x14ac:dyDescent="0.3">
      <c r="A37" s="8"/>
      <c r="B37" s="9"/>
      <c r="C37" s="8" t="s">
        <v>6</v>
      </c>
      <c r="D37" s="15" t="s">
        <v>28</v>
      </c>
      <c r="E37" s="8"/>
      <c r="F37" s="1" t="s">
        <v>29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customHeight="1" x14ac:dyDescent="0.3">
      <c r="A38" s="8"/>
      <c r="B38" s="11"/>
      <c r="C38" s="12" t="s">
        <v>9</v>
      </c>
      <c r="D38" s="16" t="s">
        <v>30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 x14ac:dyDescent="0.3"/>
    <row r="41" spans="1:26" ht="12.75" customHeight="1" x14ac:dyDescent="0.3"/>
    <row r="42" spans="1:26" ht="12.75" customHeight="1" x14ac:dyDescent="0.3"/>
    <row r="43" spans="1:26" ht="12.75" customHeight="1" x14ac:dyDescent="0.3">
      <c r="B43" s="23" t="s">
        <v>31</v>
      </c>
      <c r="C43" s="23"/>
      <c r="D43" s="23"/>
      <c r="E43" s="23"/>
      <c r="K43" s="8" t="s">
        <v>32</v>
      </c>
      <c r="L43" s="8"/>
      <c r="M43" s="8"/>
      <c r="N43" s="8"/>
      <c r="Q43" s="1" t="s">
        <v>33</v>
      </c>
    </row>
    <row r="44" spans="1:26" ht="12.75" customHeight="1" x14ac:dyDescent="0.3">
      <c r="B44" s="24" t="s">
        <v>34</v>
      </c>
      <c r="C44" s="25" t="s">
        <v>35</v>
      </c>
      <c r="D44" s="25" t="s">
        <v>36</v>
      </c>
      <c r="E44" s="26" t="s">
        <v>7</v>
      </c>
      <c r="F44" s="26" t="s">
        <v>37</v>
      </c>
      <c r="G44" s="26" t="s">
        <v>38</v>
      </c>
      <c r="H44" s="26" t="s">
        <v>39</v>
      </c>
      <c r="J44" s="27" t="s">
        <v>34</v>
      </c>
      <c r="K44" s="27" t="s">
        <v>40</v>
      </c>
      <c r="L44" s="28" t="s">
        <v>41</v>
      </c>
      <c r="M44" s="28" t="s">
        <v>42</v>
      </c>
      <c r="O44" s="29" t="s">
        <v>34</v>
      </c>
      <c r="P44" s="30" t="s">
        <v>43</v>
      </c>
      <c r="Q44" s="30" t="s">
        <v>44</v>
      </c>
      <c r="R44" s="31" t="s">
        <v>45</v>
      </c>
    </row>
    <row r="45" spans="1:26" ht="12.75" customHeight="1" x14ac:dyDescent="0.3">
      <c r="B45" s="32">
        <v>0</v>
      </c>
      <c r="C45" s="33">
        <v>56184</v>
      </c>
      <c r="D45" s="33">
        <v>53869</v>
      </c>
      <c r="E45" s="34">
        <f>DATA!$C45+DATA!$D45</f>
        <v>110053</v>
      </c>
      <c r="F45" s="34">
        <v>0</v>
      </c>
      <c r="G45" s="28">
        <v>0</v>
      </c>
      <c r="H45" s="28">
        <v>0</v>
      </c>
      <c r="J45" s="35">
        <v>0</v>
      </c>
      <c r="K45" s="36">
        <f t="shared" ref="K45:M45" si="1">C45</f>
        <v>56184</v>
      </c>
      <c r="L45" s="34">
        <f t="shared" si="1"/>
        <v>53869</v>
      </c>
      <c r="M45" s="34">
        <f t="shared" si="1"/>
        <v>110053</v>
      </c>
      <c r="O45" s="37">
        <v>0</v>
      </c>
      <c r="P45" s="34">
        <f>(C45*O45)^2</f>
        <v>0</v>
      </c>
      <c r="Q45" s="28">
        <v>0</v>
      </c>
      <c r="R45" s="38">
        <v>0</v>
      </c>
    </row>
    <row r="46" spans="1:26" ht="12.75" customHeight="1" x14ac:dyDescent="0.3">
      <c r="B46" s="32">
        <f>B45+1</f>
        <v>1</v>
      </c>
      <c r="C46" s="33">
        <v>57721</v>
      </c>
      <c r="D46" s="33">
        <v>54834</v>
      </c>
      <c r="E46" s="34">
        <f>DATA!$C46+DATA!$D46</f>
        <v>112555</v>
      </c>
      <c r="F46" s="34">
        <f>DATA!$B46*DATA!$C46</f>
        <v>57721</v>
      </c>
      <c r="G46" s="28">
        <f>DATA!$B46*DATA!$D46</f>
        <v>54834</v>
      </c>
      <c r="H46" s="28">
        <f>DATA!$E46*DATA!$B46</f>
        <v>112555</v>
      </c>
      <c r="J46" s="39">
        <f>J45+1</f>
        <v>1</v>
      </c>
      <c r="K46" s="40">
        <f t="shared" ref="K46:M46" si="2">C46+K45</f>
        <v>113905</v>
      </c>
      <c r="L46" s="34">
        <f t="shared" si="2"/>
        <v>108703</v>
      </c>
      <c r="M46" s="34">
        <f t="shared" si="2"/>
        <v>222608</v>
      </c>
      <c r="O46" s="41">
        <f>O45+1</f>
        <v>1</v>
      </c>
      <c r="P46" s="34">
        <f>DATA!$O46 ^2*C45</f>
        <v>56184</v>
      </c>
      <c r="Q46" s="28">
        <f>DATA!$O46^2*D46</f>
        <v>54834</v>
      </c>
      <c r="R46" s="38">
        <f>DATA!$O46^2*E45</f>
        <v>110053</v>
      </c>
    </row>
    <row r="47" spans="1:26" ht="12.75" customHeight="1" x14ac:dyDescent="0.3">
      <c r="B47" s="32">
        <f t="shared" ref="B47:B110" si="3">B46+1</f>
        <v>2</v>
      </c>
      <c r="C47" s="33">
        <v>58620</v>
      </c>
      <c r="D47" s="33">
        <v>56119</v>
      </c>
      <c r="E47" s="34">
        <f>DATA!$C47+DATA!$D47</f>
        <v>114739</v>
      </c>
      <c r="F47" s="34">
        <f>DATA!$B47*DATA!$C47</f>
        <v>117240</v>
      </c>
      <c r="G47" s="28">
        <f>DATA!$B47*DATA!$D47</f>
        <v>112238</v>
      </c>
      <c r="H47" s="28">
        <f>DATA!$E47*DATA!$B47</f>
        <v>229478</v>
      </c>
      <c r="J47" s="39">
        <f t="shared" ref="J47:J110" si="4">J46+1</f>
        <v>2</v>
      </c>
      <c r="K47" s="36">
        <f t="shared" ref="K47:M47" si="5">C47+K46</f>
        <v>172525</v>
      </c>
      <c r="L47" s="34">
        <f t="shared" si="5"/>
        <v>164822</v>
      </c>
      <c r="M47" s="34">
        <f t="shared" si="5"/>
        <v>337347</v>
      </c>
      <c r="O47" s="41">
        <f t="shared" ref="O47:O110" si="6">O46+1</f>
        <v>2</v>
      </c>
      <c r="P47" s="34">
        <f>DATA!$O47 ^2*C46</f>
        <v>230884</v>
      </c>
      <c r="Q47" s="28">
        <f>DATA!$O47^2*D47</f>
        <v>224476</v>
      </c>
      <c r="R47" s="38">
        <f>DATA!$O47^2*E46</f>
        <v>450220</v>
      </c>
    </row>
    <row r="48" spans="1:26" ht="12.75" customHeight="1" x14ac:dyDescent="0.3">
      <c r="B48" s="32">
        <f t="shared" si="3"/>
        <v>3</v>
      </c>
      <c r="C48" s="33">
        <v>59204</v>
      </c>
      <c r="D48" s="33">
        <v>56310</v>
      </c>
      <c r="E48" s="34">
        <f>DATA!$C48+DATA!$D48</f>
        <v>115514</v>
      </c>
      <c r="F48" s="34">
        <f>DATA!$B48*DATA!$C48</f>
        <v>177612</v>
      </c>
      <c r="G48" s="28">
        <f>DATA!$B48*DATA!$D48</f>
        <v>168930</v>
      </c>
      <c r="H48" s="28">
        <f>DATA!$E48*DATA!$B48</f>
        <v>346542</v>
      </c>
      <c r="J48" s="39">
        <f t="shared" si="4"/>
        <v>3</v>
      </c>
      <c r="K48" s="36">
        <f t="shared" ref="K48:M48" si="7">C48+K47</f>
        <v>231729</v>
      </c>
      <c r="L48" s="34">
        <f t="shared" si="7"/>
        <v>221132</v>
      </c>
      <c r="M48" s="34">
        <f t="shared" si="7"/>
        <v>452861</v>
      </c>
      <c r="O48" s="41">
        <f t="shared" si="6"/>
        <v>3</v>
      </c>
      <c r="P48" s="34">
        <f>DATA!$O48 ^2*C47</f>
        <v>527580</v>
      </c>
      <c r="Q48" s="28">
        <f>DATA!$O48^2*D48</f>
        <v>506790</v>
      </c>
      <c r="R48" s="38">
        <f>DATA!$O48^2*E47</f>
        <v>1032651</v>
      </c>
    </row>
    <row r="49" spans="2:18" ht="12.75" customHeight="1" x14ac:dyDescent="0.3">
      <c r="B49" s="32">
        <f t="shared" si="3"/>
        <v>4</v>
      </c>
      <c r="C49" s="33">
        <v>58715</v>
      </c>
      <c r="D49" s="33">
        <v>55686</v>
      </c>
      <c r="E49" s="34">
        <f>DATA!$C49+DATA!$D49</f>
        <v>114401</v>
      </c>
      <c r="F49" s="34">
        <f>DATA!$B49*DATA!$C49</f>
        <v>234860</v>
      </c>
      <c r="G49" s="28">
        <f>DATA!$B49*DATA!$D49</f>
        <v>222744</v>
      </c>
      <c r="H49" s="28">
        <f>DATA!$E49*DATA!$B49</f>
        <v>457604</v>
      </c>
      <c r="J49" s="39">
        <f t="shared" si="4"/>
        <v>4</v>
      </c>
      <c r="K49" s="36">
        <f t="shared" ref="K49:M49" si="8">C49+K48</f>
        <v>290444</v>
      </c>
      <c r="L49" s="34">
        <f t="shared" si="8"/>
        <v>276818</v>
      </c>
      <c r="M49" s="34">
        <f t="shared" si="8"/>
        <v>567262</v>
      </c>
      <c r="O49" s="41">
        <f t="shared" si="6"/>
        <v>4</v>
      </c>
      <c r="P49" s="34">
        <f>DATA!$O49 ^2*C48</f>
        <v>947264</v>
      </c>
      <c r="Q49" s="28">
        <f>DATA!$O49^2*D49</f>
        <v>890976</v>
      </c>
      <c r="R49" s="38">
        <f>DATA!$O49^2*E48</f>
        <v>1848224</v>
      </c>
    </row>
    <row r="50" spans="2:18" ht="12.75" customHeight="1" x14ac:dyDescent="0.3">
      <c r="B50" s="32">
        <f t="shared" si="3"/>
        <v>5</v>
      </c>
      <c r="C50" s="33">
        <v>58015</v>
      </c>
      <c r="D50" s="33">
        <v>55057</v>
      </c>
      <c r="E50" s="34">
        <f>DATA!$C50+DATA!$D50</f>
        <v>113072</v>
      </c>
      <c r="F50" s="34">
        <f>DATA!$B50*DATA!$C50</f>
        <v>290075</v>
      </c>
      <c r="G50" s="28">
        <f>DATA!$B50*DATA!$D50</f>
        <v>275285</v>
      </c>
      <c r="H50" s="28">
        <f>DATA!$E50*DATA!$B50</f>
        <v>565360</v>
      </c>
      <c r="J50" s="39">
        <f t="shared" si="4"/>
        <v>5</v>
      </c>
      <c r="K50" s="36">
        <f t="shared" ref="K50:M50" si="9">C50+K49</f>
        <v>348459</v>
      </c>
      <c r="L50" s="34">
        <f t="shared" si="9"/>
        <v>331875</v>
      </c>
      <c r="M50" s="34">
        <f t="shared" si="9"/>
        <v>680334</v>
      </c>
      <c r="O50" s="41">
        <f t="shared" si="6"/>
        <v>5</v>
      </c>
      <c r="P50" s="34">
        <f>DATA!$O50 ^2*C49</f>
        <v>1467875</v>
      </c>
      <c r="Q50" s="28">
        <f>DATA!$O50^2*D50</f>
        <v>1376425</v>
      </c>
      <c r="R50" s="38">
        <f>DATA!$O50^2*E49</f>
        <v>2860025</v>
      </c>
    </row>
    <row r="51" spans="2:18" ht="12.75" customHeight="1" x14ac:dyDescent="0.3">
      <c r="B51" s="32">
        <f t="shared" si="3"/>
        <v>6</v>
      </c>
      <c r="C51" s="33">
        <v>57740</v>
      </c>
      <c r="D51" s="33">
        <v>54864</v>
      </c>
      <c r="E51" s="34">
        <f>DATA!$C51+DATA!$D51</f>
        <v>112604</v>
      </c>
      <c r="F51" s="34">
        <f>DATA!$B51*DATA!$C51</f>
        <v>346440</v>
      </c>
      <c r="G51" s="28">
        <f>DATA!$B51*DATA!$D51</f>
        <v>329184</v>
      </c>
      <c r="H51" s="28">
        <f>DATA!$E51*DATA!$B51</f>
        <v>675624</v>
      </c>
      <c r="J51" s="39">
        <f t="shared" si="4"/>
        <v>6</v>
      </c>
      <c r="K51" s="36">
        <f t="shared" ref="K51:M51" si="10">C51+K50</f>
        <v>406199</v>
      </c>
      <c r="L51" s="34">
        <f t="shared" si="10"/>
        <v>386739</v>
      </c>
      <c r="M51" s="34">
        <f t="shared" si="10"/>
        <v>792938</v>
      </c>
      <c r="O51" s="41">
        <f t="shared" si="6"/>
        <v>6</v>
      </c>
      <c r="P51" s="34">
        <f>DATA!$O51 ^2*C50</f>
        <v>2088540</v>
      </c>
      <c r="Q51" s="28">
        <f>DATA!$O51^2*D51</f>
        <v>1975104</v>
      </c>
      <c r="R51" s="38">
        <f>DATA!$O51^2*E50</f>
        <v>4070592</v>
      </c>
    </row>
    <row r="52" spans="2:18" ht="12.75" customHeight="1" x14ac:dyDescent="0.3">
      <c r="B52" s="32">
        <f t="shared" si="3"/>
        <v>7</v>
      </c>
      <c r="C52" s="33">
        <v>56280</v>
      </c>
      <c r="D52" s="33">
        <v>53561</v>
      </c>
      <c r="E52" s="34">
        <f>DATA!$C52+DATA!$D52</f>
        <v>109841</v>
      </c>
      <c r="F52" s="34">
        <f>DATA!$B52*DATA!$C52</f>
        <v>393960</v>
      </c>
      <c r="G52" s="28">
        <f>DATA!$B52*DATA!$D52</f>
        <v>374927</v>
      </c>
      <c r="H52" s="28">
        <f>DATA!$E52*DATA!$B52</f>
        <v>768887</v>
      </c>
      <c r="J52" s="39">
        <f t="shared" si="4"/>
        <v>7</v>
      </c>
      <c r="K52" s="36">
        <f t="shared" ref="K52:M52" si="11">C52+K51</f>
        <v>462479</v>
      </c>
      <c r="L52" s="34">
        <f t="shared" si="11"/>
        <v>440300</v>
      </c>
      <c r="M52" s="34">
        <f t="shared" si="11"/>
        <v>902779</v>
      </c>
      <c r="O52" s="41">
        <f t="shared" si="6"/>
        <v>7</v>
      </c>
      <c r="P52" s="34">
        <f>DATA!$O52 ^2*C51</f>
        <v>2829260</v>
      </c>
      <c r="Q52" s="28">
        <f>DATA!$O52^2*D52</f>
        <v>2624489</v>
      </c>
      <c r="R52" s="38">
        <f>DATA!$O52^2*E51</f>
        <v>5517596</v>
      </c>
    </row>
    <row r="53" spans="2:18" ht="12.75" customHeight="1" x14ac:dyDescent="0.3">
      <c r="B53" s="32">
        <f t="shared" si="3"/>
        <v>8</v>
      </c>
      <c r="C53" s="33">
        <v>56750</v>
      </c>
      <c r="D53" s="33">
        <v>54130</v>
      </c>
      <c r="E53" s="34">
        <f>DATA!$C53+DATA!$D53</f>
        <v>110880</v>
      </c>
      <c r="F53" s="34">
        <f>DATA!$B53*DATA!$C53</f>
        <v>454000</v>
      </c>
      <c r="G53" s="28">
        <f>DATA!$B53*DATA!$D53</f>
        <v>433040</v>
      </c>
      <c r="H53" s="28">
        <f>DATA!$E53*DATA!$B53</f>
        <v>887040</v>
      </c>
      <c r="J53" s="39">
        <f t="shared" si="4"/>
        <v>8</v>
      </c>
      <c r="K53" s="36">
        <f t="shared" ref="K53:M53" si="12">C53+K52</f>
        <v>519229</v>
      </c>
      <c r="L53" s="34">
        <f t="shared" si="12"/>
        <v>494430</v>
      </c>
      <c r="M53" s="34">
        <f t="shared" si="12"/>
        <v>1013659</v>
      </c>
      <c r="O53" s="41">
        <f t="shared" si="6"/>
        <v>8</v>
      </c>
      <c r="P53" s="34">
        <f>DATA!$O53 ^2*C52</f>
        <v>3601920</v>
      </c>
      <c r="Q53" s="28">
        <f>DATA!$O53^2*D53</f>
        <v>3464320</v>
      </c>
      <c r="R53" s="38">
        <f>DATA!$O53^2*E52</f>
        <v>7029824</v>
      </c>
    </row>
    <row r="54" spans="2:18" ht="12.75" customHeight="1" x14ac:dyDescent="0.3">
      <c r="B54" s="32">
        <f t="shared" si="3"/>
        <v>9</v>
      </c>
      <c r="C54" s="33">
        <v>56713</v>
      </c>
      <c r="D54" s="33">
        <v>53847</v>
      </c>
      <c r="E54" s="34">
        <f>DATA!$C54+DATA!$D54</f>
        <v>110560</v>
      </c>
      <c r="F54" s="34">
        <f>DATA!$B54*DATA!$C54</f>
        <v>510417</v>
      </c>
      <c r="G54" s="28">
        <f>DATA!$B54*DATA!$D54</f>
        <v>484623</v>
      </c>
      <c r="H54" s="28">
        <f>DATA!$E54*DATA!$B54</f>
        <v>995040</v>
      </c>
      <c r="J54" s="39">
        <f t="shared" si="4"/>
        <v>9</v>
      </c>
      <c r="K54" s="36">
        <f t="shared" ref="K54:M54" si="13">C54+K53</f>
        <v>575942</v>
      </c>
      <c r="L54" s="34">
        <f t="shared" si="13"/>
        <v>548277</v>
      </c>
      <c r="M54" s="34">
        <f t="shared" si="13"/>
        <v>1124219</v>
      </c>
      <c r="O54" s="41">
        <f t="shared" si="6"/>
        <v>9</v>
      </c>
      <c r="P54" s="34">
        <f>DATA!$O54 ^2*C53</f>
        <v>4596750</v>
      </c>
      <c r="Q54" s="28">
        <f>DATA!$O54^2*D54</f>
        <v>4361607</v>
      </c>
      <c r="R54" s="38">
        <f>DATA!$O54^2*E53</f>
        <v>8981280</v>
      </c>
    </row>
    <row r="55" spans="2:18" ht="12.75" customHeight="1" x14ac:dyDescent="0.3">
      <c r="B55" s="32">
        <f t="shared" si="3"/>
        <v>10</v>
      </c>
      <c r="C55" s="33">
        <v>61914</v>
      </c>
      <c r="D55" s="33">
        <v>58699</v>
      </c>
      <c r="E55" s="34">
        <f>DATA!$C55+DATA!$D55</f>
        <v>120613</v>
      </c>
      <c r="F55" s="34">
        <f>DATA!$B55*DATA!$C55</f>
        <v>619140</v>
      </c>
      <c r="G55" s="28">
        <f>DATA!$B55*DATA!$D55</f>
        <v>586990</v>
      </c>
      <c r="H55" s="28">
        <f>DATA!$E55*DATA!$B55</f>
        <v>1206130</v>
      </c>
      <c r="J55" s="39">
        <f t="shared" si="4"/>
        <v>10</v>
      </c>
      <c r="K55" s="36">
        <f t="shared" ref="K55:M55" si="14">C55+K54</f>
        <v>637856</v>
      </c>
      <c r="L55" s="34">
        <f t="shared" si="14"/>
        <v>606976</v>
      </c>
      <c r="M55" s="34">
        <f t="shared" si="14"/>
        <v>1244832</v>
      </c>
      <c r="O55" s="41">
        <f t="shared" si="6"/>
        <v>10</v>
      </c>
      <c r="P55" s="34">
        <f>DATA!$O55 ^2*C54</f>
        <v>5671300</v>
      </c>
      <c r="Q55" s="28">
        <f>DATA!$O55^2*D55</f>
        <v>5869900</v>
      </c>
      <c r="R55" s="38">
        <f>DATA!$O55^2*E54</f>
        <v>11056000</v>
      </c>
    </row>
    <row r="56" spans="2:18" ht="12.75" customHeight="1" x14ac:dyDescent="0.3">
      <c r="B56" s="32">
        <f t="shared" si="3"/>
        <v>11</v>
      </c>
      <c r="C56" s="33">
        <v>62379</v>
      </c>
      <c r="D56" s="33">
        <v>59894</v>
      </c>
      <c r="E56" s="34">
        <f>DATA!$C56+DATA!$D56</f>
        <v>122273</v>
      </c>
      <c r="F56" s="34">
        <f>DATA!$B56*DATA!$C56</f>
        <v>686169</v>
      </c>
      <c r="G56" s="28">
        <f>DATA!$B56*DATA!$D56</f>
        <v>658834</v>
      </c>
      <c r="H56" s="28">
        <f>DATA!$E56*DATA!$B56</f>
        <v>1345003</v>
      </c>
      <c r="J56" s="39">
        <f t="shared" si="4"/>
        <v>11</v>
      </c>
      <c r="K56" s="36">
        <f t="shared" ref="K56:M56" si="15">C56+K55</f>
        <v>700235</v>
      </c>
      <c r="L56" s="34">
        <f t="shared" si="15"/>
        <v>666870</v>
      </c>
      <c r="M56" s="34">
        <f t="shared" si="15"/>
        <v>1367105</v>
      </c>
      <c r="O56" s="41">
        <f t="shared" si="6"/>
        <v>11</v>
      </c>
      <c r="P56" s="34">
        <f>DATA!$O56 ^2*C55</f>
        <v>7491594</v>
      </c>
      <c r="Q56" s="28">
        <f>DATA!$O56^2*D56</f>
        <v>7247174</v>
      </c>
      <c r="R56" s="38">
        <f>DATA!$O56^2*E55</f>
        <v>14594173</v>
      </c>
    </row>
    <row r="57" spans="2:18" ht="12.75" customHeight="1" x14ac:dyDescent="0.3">
      <c r="B57" s="32">
        <f t="shared" si="3"/>
        <v>12</v>
      </c>
      <c r="C57" s="33">
        <v>63362</v>
      </c>
      <c r="D57" s="33">
        <v>60370</v>
      </c>
      <c r="E57" s="34">
        <f>DATA!$C57+DATA!$D57</f>
        <v>123732</v>
      </c>
      <c r="F57" s="34">
        <f>DATA!$B57*DATA!$C57</f>
        <v>760344</v>
      </c>
      <c r="G57" s="28">
        <f>DATA!$B57*DATA!$D57</f>
        <v>724440</v>
      </c>
      <c r="H57" s="28">
        <f>DATA!$E57*DATA!$B57</f>
        <v>1484784</v>
      </c>
      <c r="J57" s="39">
        <f t="shared" si="4"/>
        <v>12</v>
      </c>
      <c r="K57" s="36">
        <f t="shared" ref="K57:M57" si="16">C57+K56</f>
        <v>763597</v>
      </c>
      <c r="L57" s="34">
        <f t="shared" si="16"/>
        <v>727240</v>
      </c>
      <c r="M57" s="34">
        <f t="shared" si="16"/>
        <v>1490837</v>
      </c>
      <c r="O57" s="41">
        <f t="shared" si="6"/>
        <v>12</v>
      </c>
      <c r="P57" s="34">
        <f>DATA!$O57 ^2*C56</f>
        <v>8982576</v>
      </c>
      <c r="Q57" s="28">
        <f>DATA!$O57^2*D57</f>
        <v>8693280</v>
      </c>
      <c r="R57" s="38">
        <f>DATA!$O57^2*E56</f>
        <v>17607312</v>
      </c>
    </row>
    <row r="58" spans="2:18" ht="12.75" customHeight="1" x14ac:dyDescent="0.3">
      <c r="B58" s="32">
        <f t="shared" si="3"/>
        <v>13</v>
      </c>
      <c r="C58" s="33">
        <v>60919</v>
      </c>
      <c r="D58" s="33">
        <v>58389</v>
      </c>
      <c r="E58" s="34">
        <f>DATA!$C58+DATA!$D58</f>
        <v>119308</v>
      </c>
      <c r="F58" s="34">
        <f>DATA!$B58*DATA!$C58</f>
        <v>791947</v>
      </c>
      <c r="G58" s="28">
        <f>DATA!$B58*DATA!$D58</f>
        <v>759057</v>
      </c>
      <c r="H58" s="28">
        <f>DATA!$E58*DATA!$B58</f>
        <v>1551004</v>
      </c>
      <c r="J58" s="39">
        <f t="shared" si="4"/>
        <v>13</v>
      </c>
      <c r="K58" s="36">
        <f t="shared" ref="K58:M58" si="17">C58+K57</f>
        <v>824516</v>
      </c>
      <c r="L58" s="34">
        <f t="shared" si="17"/>
        <v>785629</v>
      </c>
      <c r="M58" s="34">
        <f t="shared" si="17"/>
        <v>1610145</v>
      </c>
      <c r="O58" s="41">
        <f t="shared" si="6"/>
        <v>13</v>
      </c>
      <c r="P58" s="34">
        <f>DATA!$O58 ^2*C57</f>
        <v>10708178</v>
      </c>
      <c r="Q58" s="28">
        <f>DATA!$O58^2*D58</f>
        <v>9867741</v>
      </c>
      <c r="R58" s="38">
        <f>DATA!$O58^2*E57</f>
        <v>20910708</v>
      </c>
    </row>
    <row r="59" spans="2:18" ht="12.75" customHeight="1" x14ac:dyDescent="0.3">
      <c r="B59" s="32">
        <f t="shared" si="3"/>
        <v>14</v>
      </c>
      <c r="C59" s="33">
        <v>56421</v>
      </c>
      <c r="D59" s="33">
        <v>53175</v>
      </c>
      <c r="E59" s="34">
        <f>DATA!$C59+DATA!$D59</f>
        <v>109596</v>
      </c>
      <c r="F59" s="34">
        <f>DATA!$B59*DATA!$C59</f>
        <v>789894</v>
      </c>
      <c r="G59" s="28">
        <f>DATA!$B59*DATA!$D59</f>
        <v>744450</v>
      </c>
      <c r="H59" s="28">
        <f>DATA!$E59*DATA!$B59</f>
        <v>1534344</v>
      </c>
      <c r="J59" s="39">
        <f t="shared" si="4"/>
        <v>14</v>
      </c>
      <c r="K59" s="36">
        <f t="shared" ref="K59:M59" si="18">C59+K58</f>
        <v>880937</v>
      </c>
      <c r="L59" s="34">
        <f t="shared" si="18"/>
        <v>838804</v>
      </c>
      <c r="M59" s="34">
        <f t="shared" si="18"/>
        <v>1719741</v>
      </c>
      <c r="O59" s="41">
        <f t="shared" si="6"/>
        <v>14</v>
      </c>
      <c r="P59" s="34">
        <f>DATA!$O59 ^2*C58</f>
        <v>11940124</v>
      </c>
      <c r="Q59" s="28">
        <f>DATA!$O59^2*D59</f>
        <v>10422300</v>
      </c>
      <c r="R59" s="38">
        <f>DATA!$O59^2*E58</f>
        <v>23384368</v>
      </c>
    </row>
    <row r="60" spans="2:18" ht="12.75" customHeight="1" x14ac:dyDescent="0.3">
      <c r="B60" s="32">
        <f t="shared" si="3"/>
        <v>15</v>
      </c>
      <c r="C60" s="33">
        <v>53264</v>
      </c>
      <c r="D60" s="33">
        <v>50588</v>
      </c>
      <c r="E60" s="34">
        <f>DATA!$C60+DATA!$D60</f>
        <v>103852</v>
      </c>
      <c r="F60" s="34">
        <f>DATA!$B60*DATA!$C60</f>
        <v>798960</v>
      </c>
      <c r="G60" s="28">
        <f>DATA!$B60*DATA!$D60</f>
        <v>758820</v>
      </c>
      <c r="H60" s="28">
        <f>DATA!$E60*DATA!$B60</f>
        <v>1557780</v>
      </c>
      <c r="J60" s="39">
        <f t="shared" si="4"/>
        <v>15</v>
      </c>
      <c r="K60" s="36">
        <f t="shared" ref="K60:M60" si="19">C60+K59</f>
        <v>934201</v>
      </c>
      <c r="L60" s="34">
        <f t="shared" si="19"/>
        <v>889392</v>
      </c>
      <c r="M60" s="34">
        <f t="shared" si="19"/>
        <v>1823593</v>
      </c>
      <c r="O60" s="41">
        <f t="shared" si="6"/>
        <v>15</v>
      </c>
      <c r="P60" s="34">
        <f>DATA!$O60 ^2*C59</f>
        <v>12694725</v>
      </c>
      <c r="Q60" s="28">
        <f>DATA!$O60^2*D60</f>
        <v>11382300</v>
      </c>
      <c r="R60" s="38">
        <f>DATA!$O60^2*E59</f>
        <v>24659100</v>
      </c>
    </row>
    <row r="61" spans="2:18" ht="12.75" customHeight="1" x14ac:dyDescent="0.3">
      <c r="B61" s="32">
        <f t="shared" si="3"/>
        <v>16</v>
      </c>
      <c r="C61" s="33">
        <v>51083</v>
      </c>
      <c r="D61" s="33">
        <v>48130</v>
      </c>
      <c r="E61" s="34">
        <f>DATA!$C61+DATA!$D61</f>
        <v>99213</v>
      </c>
      <c r="F61" s="34">
        <f>DATA!$B61*DATA!$C61</f>
        <v>817328</v>
      </c>
      <c r="G61" s="28">
        <f>DATA!$B61*DATA!$D61</f>
        <v>770080</v>
      </c>
      <c r="H61" s="28">
        <f>DATA!$E61*DATA!$B61</f>
        <v>1587408</v>
      </c>
      <c r="J61" s="39">
        <f t="shared" si="4"/>
        <v>16</v>
      </c>
      <c r="K61" s="36">
        <f t="shared" ref="K61:M61" si="20">C61+K60</f>
        <v>985284</v>
      </c>
      <c r="L61" s="34">
        <f t="shared" si="20"/>
        <v>937522</v>
      </c>
      <c r="M61" s="34">
        <f t="shared" si="20"/>
        <v>1922806</v>
      </c>
      <c r="O61" s="41">
        <f t="shared" si="6"/>
        <v>16</v>
      </c>
      <c r="P61" s="34">
        <f>DATA!$O61 ^2*C60</f>
        <v>13635584</v>
      </c>
      <c r="Q61" s="28">
        <f>DATA!$O61^2*D61</f>
        <v>12321280</v>
      </c>
      <c r="R61" s="38">
        <f>DATA!$O61^2*E60</f>
        <v>26586112</v>
      </c>
    </row>
    <row r="62" spans="2:18" ht="12.75" customHeight="1" x14ac:dyDescent="0.3">
      <c r="B62" s="32">
        <f t="shared" si="3"/>
        <v>17</v>
      </c>
      <c r="C62" s="33">
        <v>49198</v>
      </c>
      <c r="D62" s="33">
        <v>46605</v>
      </c>
      <c r="E62" s="34">
        <f>DATA!$C62+DATA!$D62</f>
        <v>95803</v>
      </c>
      <c r="F62" s="34">
        <f>DATA!$B62*DATA!$C62</f>
        <v>836366</v>
      </c>
      <c r="G62" s="28">
        <f>DATA!$B62*DATA!$D62</f>
        <v>792285</v>
      </c>
      <c r="H62" s="28">
        <f>DATA!$E62*DATA!$B62</f>
        <v>1628651</v>
      </c>
      <c r="J62" s="39">
        <f t="shared" si="4"/>
        <v>17</v>
      </c>
      <c r="K62" s="36">
        <f t="shared" ref="K62:M62" si="21">C62+K61</f>
        <v>1034482</v>
      </c>
      <c r="L62" s="34">
        <f t="shared" si="21"/>
        <v>984127</v>
      </c>
      <c r="M62" s="34">
        <f t="shared" si="21"/>
        <v>2018609</v>
      </c>
      <c r="O62" s="41">
        <f t="shared" si="6"/>
        <v>17</v>
      </c>
      <c r="P62" s="34">
        <f>DATA!$O62 ^2*C61</f>
        <v>14762987</v>
      </c>
      <c r="Q62" s="28">
        <f>DATA!$O62^2*D62</f>
        <v>13468845</v>
      </c>
      <c r="R62" s="38">
        <f>DATA!$O62^2*E61</f>
        <v>28672557</v>
      </c>
    </row>
    <row r="63" spans="2:18" ht="12.75" customHeight="1" x14ac:dyDescent="0.3">
      <c r="B63" s="32">
        <f t="shared" si="3"/>
        <v>18</v>
      </c>
      <c r="C63" s="33">
        <v>49326</v>
      </c>
      <c r="D63" s="33">
        <v>46618</v>
      </c>
      <c r="E63" s="34">
        <f>DATA!$C63+DATA!$D63</f>
        <v>95944</v>
      </c>
      <c r="F63" s="34">
        <f>DATA!$B63*DATA!$C63</f>
        <v>887868</v>
      </c>
      <c r="G63" s="28">
        <f>DATA!$B63*DATA!$D63</f>
        <v>839124</v>
      </c>
      <c r="H63" s="28">
        <f>DATA!$E63*DATA!$B63</f>
        <v>1726992</v>
      </c>
      <c r="J63" s="39">
        <f t="shared" si="4"/>
        <v>18</v>
      </c>
      <c r="K63" s="36">
        <f t="shared" ref="K63:M63" si="22">C63+K62</f>
        <v>1083808</v>
      </c>
      <c r="L63" s="34">
        <f t="shared" si="22"/>
        <v>1030745</v>
      </c>
      <c r="M63" s="34">
        <f t="shared" si="22"/>
        <v>2114553</v>
      </c>
      <c r="O63" s="41">
        <f t="shared" si="6"/>
        <v>18</v>
      </c>
      <c r="P63" s="34">
        <f>DATA!$O63 ^2*C62</f>
        <v>15940152</v>
      </c>
      <c r="Q63" s="28">
        <f>DATA!$O63^2*D63</f>
        <v>15104232</v>
      </c>
      <c r="R63" s="38">
        <f>DATA!$O63^2*E62</f>
        <v>31040172</v>
      </c>
    </row>
    <row r="64" spans="2:18" ht="12.75" customHeight="1" x14ac:dyDescent="0.3">
      <c r="B64" s="32">
        <f t="shared" si="3"/>
        <v>19</v>
      </c>
      <c r="C64" s="33">
        <v>49136</v>
      </c>
      <c r="D64" s="33">
        <v>46502</v>
      </c>
      <c r="E64" s="34">
        <f>DATA!$C64+DATA!$D64</f>
        <v>95638</v>
      </c>
      <c r="F64" s="34">
        <f>DATA!$B64*DATA!$C64</f>
        <v>933584</v>
      </c>
      <c r="G64" s="28">
        <f>DATA!$B64*DATA!$D64</f>
        <v>883538</v>
      </c>
      <c r="H64" s="28">
        <f>DATA!$E64*DATA!$B64</f>
        <v>1817122</v>
      </c>
      <c r="J64" s="39">
        <f t="shared" si="4"/>
        <v>19</v>
      </c>
      <c r="K64" s="36">
        <f t="shared" ref="K64:M64" si="23">C64+K63</f>
        <v>1132944</v>
      </c>
      <c r="L64" s="34">
        <f t="shared" si="23"/>
        <v>1077247</v>
      </c>
      <c r="M64" s="34">
        <f t="shared" si="23"/>
        <v>2210191</v>
      </c>
      <c r="O64" s="41">
        <f t="shared" si="6"/>
        <v>19</v>
      </c>
      <c r="P64" s="34">
        <f>DATA!$O64 ^2*C63</f>
        <v>17806686</v>
      </c>
      <c r="Q64" s="28">
        <f>DATA!$O64^2*D64</f>
        <v>16787222</v>
      </c>
      <c r="R64" s="38">
        <f>DATA!$O64^2*E63</f>
        <v>34635784</v>
      </c>
    </row>
    <row r="65" spans="2:18" ht="12.75" customHeight="1" x14ac:dyDescent="0.3">
      <c r="B65" s="32">
        <f t="shared" si="3"/>
        <v>20</v>
      </c>
      <c r="C65" s="33">
        <v>49192</v>
      </c>
      <c r="D65" s="33">
        <v>45854</v>
      </c>
      <c r="E65" s="34">
        <f>DATA!$C65+DATA!$D65</f>
        <v>95046</v>
      </c>
      <c r="F65" s="34">
        <f>DATA!$B65*DATA!$C65</f>
        <v>983840</v>
      </c>
      <c r="G65" s="28">
        <f>DATA!$B65*DATA!$D65</f>
        <v>917080</v>
      </c>
      <c r="H65" s="28">
        <f>DATA!$E65*DATA!$B65</f>
        <v>1900920</v>
      </c>
      <c r="J65" s="39">
        <f t="shared" si="4"/>
        <v>20</v>
      </c>
      <c r="K65" s="36">
        <f t="shared" ref="K65:M65" si="24">C65+K64</f>
        <v>1182136</v>
      </c>
      <c r="L65" s="34">
        <f t="shared" si="24"/>
        <v>1123101</v>
      </c>
      <c r="M65" s="34">
        <f t="shared" si="24"/>
        <v>2305237</v>
      </c>
      <c r="O65" s="41">
        <f t="shared" si="6"/>
        <v>20</v>
      </c>
      <c r="P65" s="34">
        <f>DATA!$O65 ^2*C64</f>
        <v>19654400</v>
      </c>
      <c r="Q65" s="28">
        <f>DATA!$O65^2*D65</f>
        <v>18341600</v>
      </c>
      <c r="R65" s="38">
        <f>DATA!$O65^2*E64</f>
        <v>38255200</v>
      </c>
    </row>
    <row r="66" spans="2:18" ht="12.75" customHeight="1" x14ac:dyDescent="0.3">
      <c r="B66" s="32">
        <f t="shared" si="3"/>
        <v>21</v>
      </c>
      <c r="C66" s="33">
        <v>48015</v>
      </c>
      <c r="D66" s="33">
        <v>45606</v>
      </c>
      <c r="E66" s="34">
        <f>DATA!$C66+DATA!$D66</f>
        <v>93621</v>
      </c>
      <c r="F66" s="34">
        <f>DATA!$B66*DATA!$C66</f>
        <v>1008315</v>
      </c>
      <c r="G66" s="28">
        <f>DATA!$B66*DATA!$D66</f>
        <v>957726</v>
      </c>
      <c r="H66" s="28">
        <f>DATA!$E66*DATA!$B66</f>
        <v>1966041</v>
      </c>
      <c r="J66" s="39">
        <f t="shared" si="4"/>
        <v>21</v>
      </c>
      <c r="K66" s="36">
        <f t="shared" ref="K66:M66" si="25">C66+K65</f>
        <v>1230151</v>
      </c>
      <c r="L66" s="34">
        <f t="shared" si="25"/>
        <v>1168707</v>
      </c>
      <c r="M66" s="34">
        <f t="shared" si="25"/>
        <v>2398858</v>
      </c>
      <c r="O66" s="41">
        <f t="shared" si="6"/>
        <v>21</v>
      </c>
      <c r="P66" s="34">
        <f>DATA!$O66 ^2*C65</f>
        <v>21693672</v>
      </c>
      <c r="Q66" s="28">
        <f>DATA!$O66^2*D66</f>
        <v>20112246</v>
      </c>
      <c r="R66" s="38">
        <f>DATA!$O66^2*E65</f>
        <v>41915286</v>
      </c>
    </row>
    <row r="67" spans="2:18" ht="12.75" customHeight="1" x14ac:dyDescent="0.3">
      <c r="B67" s="32">
        <f t="shared" si="3"/>
        <v>22</v>
      </c>
      <c r="C67" s="33">
        <v>48911</v>
      </c>
      <c r="D67" s="33">
        <v>46222</v>
      </c>
      <c r="E67" s="34">
        <f>DATA!$C67+DATA!$D67</f>
        <v>95133</v>
      </c>
      <c r="F67" s="34">
        <f>DATA!$B67*DATA!$C67</f>
        <v>1076042</v>
      </c>
      <c r="G67" s="28">
        <f>DATA!$B67*DATA!$D67</f>
        <v>1016884</v>
      </c>
      <c r="H67" s="28">
        <f>DATA!$E67*DATA!$B67</f>
        <v>2092926</v>
      </c>
      <c r="J67" s="39">
        <f t="shared" si="4"/>
        <v>22</v>
      </c>
      <c r="K67" s="36">
        <f t="shared" ref="K67:M67" si="26">C67+K66</f>
        <v>1279062</v>
      </c>
      <c r="L67" s="34">
        <f t="shared" si="26"/>
        <v>1214929</v>
      </c>
      <c r="M67" s="34">
        <f t="shared" si="26"/>
        <v>2493991</v>
      </c>
      <c r="O67" s="41">
        <f t="shared" si="6"/>
        <v>22</v>
      </c>
      <c r="P67" s="34">
        <f>DATA!$O67 ^2*C66</f>
        <v>23239260</v>
      </c>
      <c r="Q67" s="28">
        <f>DATA!$O67^2*D67</f>
        <v>22371448</v>
      </c>
      <c r="R67" s="38">
        <f>DATA!$O67^2*E66</f>
        <v>45312564</v>
      </c>
    </row>
    <row r="68" spans="2:18" ht="12.75" customHeight="1" x14ac:dyDescent="0.3">
      <c r="B68" s="32">
        <f t="shared" si="3"/>
        <v>23</v>
      </c>
      <c r="C68" s="33">
        <v>49432</v>
      </c>
      <c r="D68" s="33">
        <v>46963</v>
      </c>
      <c r="E68" s="34">
        <f>DATA!$C68+DATA!$D68</f>
        <v>96395</v>
      </c>
      <c r="F68" s="34">
        <f>DATA!$B68*DATA!$C68</f>
        <v>1136936</v>
      </c>
      <c r="G68" s="28">
        <f>DATA!$B68*DATA!$D68</f>
        <v>1080149</v>
      </c>
      <c r="H68" s="28">
        <f>DATA!$E68*DATA!$B68</f>
        <v>2217085</v>
      </c>
      <c r="J68" s="39">
        <f t="shared" si="4"/>
        <v>23</v>
      </c>
      <c r="K68" s="36">
        <f t="shared" ref="K68:M68" si="27">C68+K67</f>
        <v>1328494</v>
      </c>
      <c r="L68" s="34">
        <f t="shared" si="27"/>
        <v>1261892</v>
      </c>
      <c r="M68" s="34">
        <f t="shared" si="27"/>
        <v>2590386</v>
      </c>
      <c r="O68" s="41">
        <f t="shared" si="6"/>
        <v>23</v>
      </c>
      <c r="P68" s="34">
        <f>DATA!$O68 ^2*C67</f>
        <v>25873919</v>
      </c>
      <c r="Q68" s="28">
        <f>DATA!$O68^2*D68</f>
        <v>24843427</v>
      </c>
      <c r="R68" s="38">
        <f>DATA!$O68^2*E67</f>
        <v>50325357</v>
      </c>
    </row>
    <row r="69" spans="2:18" ht="12.75" customHeight="1" x14ac:dyDescent="0.3">
      <c r="B69" s="32">
        <f t="shared" si="3"/>
        <v>24</v>
      </c>
      <c r="C69" s="33">
        <v>50236</v>
      </c>
      <c r="D69" s="33">
        <v>47479</v>
      </c>
      <c r="E69" s="34">
        <f>DATA!$C69+DATA!$D69</f>
        <v>97715</v>
      </c>
      <c r="F69" s="34">
        <f>DATA!$B69*DATA!$C69</f>
        <v>1205664</v>
      </c>
      <c r="G69" s="28">
        <f>DATA!$B69*DATA!$D69</f>
        <v>1139496</v>
      </c>
      <c r="H69" s="28">
        <f>DATA!$E69*DATA!$B69</f>
        <v>2345160</v>
      </c>
      <c r="J69" s="39">
        <f t="shared" si="4"/>
        <v>24</v>
      </c>
      <c r="K69" s="36">
        <f t="shared" ref="K69:M69" si="28">C69+K68</f>
        <v>1378730</v>
      </c>
      <c r="L69" s="34">
        <f t="shared" si="28"/>
        <v>1309371</v>
      </c>
      <c r="M69" s="34">
        <f t="shared" si="28"/>
        <v>2688101</v>
      </c>
      <c r="O69" s="41">
        <f t="shared" si="6"/>
        <v>24</v>
      </c>
      <c r="P69" s="34">
        <f>DATA!$O69 ^2*C68</f>
        <v>28472832</v>
      </c>
      <c r="Q69" s="28">
        <f>DATA!$O69^2*D69</f>
        <v>27347904</v>
      </c>
      <c r="R69" s="38">
        <f>DATA!$O69^2*E68</f>
        <v>55523520</v>
      </c>
    </row>
    <row r="70" spans="2:18" ht="12.75" customHeight="1" x14ac:dyDescent="0.3">
      <c r="B70" s="32">
        <f t="shared" si="3"/>
        <v>25</v>
      </c>
      <c r="C70" s="33">
        <v>53764</v>
      </c>
      <c r="D70" s="33">
        <v>50532</v>
      </c>
      <c r="E70" s="34">
        <f>DATA!$C70+DATA!$D70</f>
        <v>104296</v>
      </c>
      <c r="F70" s="34">
        <f>DATA!$B70*DATA!$C70</f>
        <v>1344100</v>
      </c>
      <c r="G70" s="28">
        <f>DATA!$B70*DATA!$D70</f>
        <v>1263300</v>
      </c>
      <c r="H70" s="28">
        <f>DATA!$E70*DATA!$B70</f>
        <v>2607400</v>
      </c>
      <c r="J70" s="39">
        <f t="shared" si="4"/>
        <v>25</v>
      </c>
      <c r="K70" s="36">
        <f t="shared" ref="K70:M70" si="29">C70+K69</f>
        <v>1432494</v>
      </c>
      <c r="L70" s="34">
        <f t="shared" si="29"/>
        <v>1359903</v>
      </c>
      <c r="M70" s="34">
        <f t="shared" si="29"/>
        <v>2792397</v>
      </c>
      <c r="O70" s="41">
        <f t="shared" si="6"/>
        <v>25</v>
      </c>
      <c r="P70" s="34">
        <f>DATA!$O70 ^2*C69</f>
        <v>31397500</v>
      </c>
      <c r="Q70" s="28">
        <f>DATA!$O70^2*D70</f>
        <v>31582500</v>
      </c>
      <c r="R70" s="38">
        <f>DATA!$O70^2*E69</f>
        <v>61071875</v>
      </c>
    </row>
    <row r="71" spans="2:18" ht="12.75" customHeight="1" x14ac:dyDescent="0.3">
      <c r="B71" s="32">
        <f t="shared" si="3"/>
        <v>26</v>
      </c>
      <c r="C71" s="33">
        <v>59306</v>
      </c>
      <c r="D71" s="33">
        <v>56171</v>
      </c>
      <c r="E71" s="34">
        <f>DATA!$C71+DATA!$D71</f>
        <v>115477</v>
      </c>
      <c r="F71" s="34">
        <f>DATA!$B71*DATA!$C71</f>
        <v>1541956</v>
      </c>
      <c r="G71" s="28">
        <f>DATA!$B71*DATA!$D71</f>
        <v>1460446</v>
      </c>
      <c r="H71" s="28">
        <f>DATA!$E71*DATA!$B71</f>
        <v>3002402</v>
      </c>
      <c r="J71" s="39">
        <f t="shared" si="4"/>
        <v>26</v>
      </c>
      <c r="K71" s="36">
        <f t="shared" ref="K71:M71" si="30">C71+K70</f>
        <v>1491800</v>
      </c>
      <c r="L71" s="34">
        <f t="shared" si="30"/>
        <v>1416074</v>
      </c>
      <c r="M71" s="34">
        <f t="shared" si="30"/>
        <v>2907874</v>
      </c>
      <c r="O71" s="41">
        <f t="shared" si="6"/>
        <v>26</v>
      </c>
      <c r="P71" s="34">
        <f>DATA!$O71 ^2*C70</f>
        <v>36344464</v>
      </c>
      <c r="Q71" s="28">
        <f>DATA!$O71^2*D71</f>
        <v>37971596</v>
      </c>
      <c r="R71" s="38">
        <f>DATA!$O71^2*E70</f>
        <v>70504096</v>
      </c>
    </row>
    <row r="72" spans="2:18" ht="12.75" customHeight="1" x14ac:dyDescent="0.3">
      <c r="B72" s="32">
        <f t="shared" si="3"/>
        <v>27</v>
      </c>
      <c r="C72" s="33">
        <v>66906</v>
      </c>
      <c r="D72" s="33">
        <v>62938</v>
      </c>
      <c r="E72" s="34">
        <f>DATA!$C72+DATA!$D72</f>
        <v>129844</v>
      </c>
      <c r="F72" s="34">
        <f>DATA!$B72*DATA!$C72</f>
        <v>1806462</v>
      </c>
      <c r="G72" s="28">
        <f>DATA!$B72*DATA!$D72</f>
        <v>1699326</v>
      </c>
      <c r="H72" s="28">
        <f>DATA!$E72*DATA!$B72</f>
        <v>3505788</v>
      </c>
      <c r="J72" s="39">
        <f t="shared" si="4"/>
        <v>27</v>
      </c>
      <c r="K72" s="36">
        <f t="shared" ref="K72:M72" si="31">C72+K71</f>
        <v>1558706</v>
      </c>
      <c r="L72" s="34">
        <f t="shared" si="31"/>
        <v>1479012</v>
      </c>
      <c r="M72" s="34">
        <f t="shared" si="31"/>
        <v>3037718</v>
      </c>
      <c r="O72" s="41">
        <f t="shared" si="6"/>
        <v>27</v>
      </c>
      <c r="P72" s="34">
        <f>DATA!$O72 ^2*C71</f>
        <v>43234074</v>
      </c>
      <c r="Q72" s="28">
        <f>DATA!$O72^2*D72</f>
        <v>45881802</v>
      </c>
      <c r="R72" s="38">
        <f>DATA!$O72^2*E71</f>
        <v>84182733</v>
      </c>
    </row>
    <row r="73" spans="2:18" ht="12.75" customHeight="1" x14ac:dyDescent="0.3">
      <c r="B73" s="32">
        <f t="shared" si="3"/>
        <v>28</v>
      </c>
      <c r="C73" s="33">
        <v>67898</v>
      </c>
      <c r="D73" s="33">
        <v>63559</v>
      </c>
      <c r="E73" s="34">
        <f>DATA!$C73+DATA!$D73</f>
        <v>131457</v>
      </c>
      <c r="F73" s="34">
        <f>DATA!$B73*DATA!$C73</f>
        <v>1901144</v>
      </c>
      <c r="G73" s="28">
        <f>DATA!$B73*DATA!$D73</f>
        <v>1779652</v>
      </c>
      <c r="H73" s="28">
        <f>DATA!$E73*DATA!$B73</f>
        <v>3680796</v>
      </c>
      <c r="J73" s="39">
        <f t="shared" si="4"/>
        <v>28</v>
      </c>
      <c r="K73" s="36">
        <f t="shared" ref="K73:M73" si="32">C73+K72</f>
        <v>1626604</v>
      </c>
      <c r="L73" s="34">
        <f t="shared" si="32"/>
        <v>1542571</v>
      </c>
      <c r="M73" s="34">
        <f t="shared" si="32"/>
        <v>3169175</v>
      </c>
      <c r="O73" s="41">
        <f t="shared" si="6"/>
        <v>28</v>
      </c>
      <c r="P73" s="34">
        <f>DATA!$O73 ^2*C72</f>
        <v>52454304</v>
      </c>
      <c r="Q73" s="28">
        <f>DATA!$O73^2*D73</f>
        <v>49830256</v>
      </c>
      <c r="R73" s="38">
        <f>DATA!$O73^2*E72</f>
        <v>101797696</v>
      </c>
    </row>
    <row r="74" spans="2:18" ht="12.75" customHeight="1" x14ac:dyDescent="0.3">
      <c r="B74" s="32">
        <f t="shared" si="3"/>
        <v>29</v>
      </c>
      <c r="C74" s="33">
        <v>72307</v>
      </c>
      <c r="D74" s="33">
        <v>67544</v>
      </c>
      <c r="E74" s="34">
        <f>DATA!$C74+DATA!$D74</f>
        <v>139851</v>
      </c>
      <c r="F74" s="34">
        <f>DATA!$B74*DATA!$C74</f>
        <v>2096903</v>
      </c>
      <c r="G74" s="28">
        <f>DATA!$B74*DATA!$D74</f>
        <v>1958776</v>
      </c>
      <c r="H74" s="28">
        <f>DATA!$E74*DATA!$B74</f>
        <v>4055679</v>
      </c>
      <c r="J74" s="39">
        <f t="shared" si="4"/>
        <v>29</v>
      </c>
      <c r="K74" s="36">
        <f t="shared" ref="K74:M74" si="33">C74+K73</f>
        <v>1698911</v>
      </c>
      <c r="L74" s="34">
        <f t="shared" si="33"/>
        <v>1610115</v>
      </c>
      <c r="M74" s="34">
        <f t="shared" si="33"/>
        <v>3309026</v>
      </c>
      <c r="O74" s="41">
        <f t="shared" si="6"/>
        <v>29</v>
      </c>
      <c r="P74" s="34">
        <f>DATA!$O74 ^2*C73</f>
        <v>57102218</v>
      </c>
      <c r="Q74" s="28">
        <f>DATA!$O74^2*D74</f>
        <v>56804504</v>
      </c>
      <c r="R74" s="38">
        <f>DATA!$O74^2*E73</f>
        <v>110555337</v>
      </c>
    </row>
    <row r="75" spans="2:18" ht="12.75" customHeight="1" x14ac:dyDescent="0.3">
      <c r="B75" s="32">
        <f t="shared" si="3"/>
        <v>30</v>
      </c>
      <c r="C75" s="33">
        <v>72891</v>
      </c>
      <c r="D75" s="33">
        <v>68882</v>
      </c>
      <c r="E75" s="34">
        <f>DATA!$C75+DATA!$D75</f>
        <v>141773</v>
      </c>
      <c r="F75" s="34">
        <f>DATA!$B75*DATA!$C75</f>
        <v>2186730</v>
      </c>
      <c r="G75" s="28">
        <f>DATA!$B75*DATA!$D75</f>
        <v>2066460</v>
      </c>
      <c r="H75" s="28">
        <f>DATA!$E75*DATA!$B75</f>
        <v>4253190</v>
      </c>
      <c r="J75" s="39">
        <f t="shared" si="4"/>
        <v>30</v>
      </c>
      <c r="K75" s="36">
        <f t="shared" ref="K75:M75" si="34">C75+K74</f>
        <v>1771802</v>
      </c>
      <c r="L75" s="34">
        <f t="shared" si="34"/>
        <v>1678997</v>
      </c>
      <c r="M75" s="34">
        <f t="shared" si="34"/>
        <v>3450799</v>
      </c>
      <c r="O75" s="41">
        <f t="shared" si="6"/>
        <v>30</v>
      </c>
      <c r="P75" s="34">
        <f>DATA!$O75 ^2*C74</f>
        <v>65076300</v>
      </c>
      <c r="Q75" s="28">
        <f>DATA!$O75^2*D75</f>
        <v>61993800</v>
      </c>
      <c r="R75" s="38">
        <f>DATA!$O75^2*E74</f>
        <v>125865900</v>
      </c>
    </row>
    <row r="76" spans="2:18" ht="12.75" customHeight="1" x14ac:dyDescent="0.3">
      <c r="B76" s="32">
        <f t="shared" si="3"/>
        <v>31</v>
      </c>
      <c r="C76" s="33">
        <v>72248</v>
      </c>
      <c r="D76" s="33">
        <v>68332</v>
      </c>
      <c r="E76" s="34">
        <f>DATA!$C76+DATA!$D76</f>
        <v>140580</v>
      </c>
      <c r="F76" s="34">
        <f>DATA!$B76*DATA!$C76</f>
        <v>2239688</v>
      </c>
      <c r="G76" s="28">
        <f>DATA!$B76*DATA!$D76</f>
        <v>2118292</v>
      </c>
      <c r="H76" s="28">
        <f>DATA!$E76*DATA!$B76</f>
        <v>4357980</v>
      </c>
      <c r="J76" s="39">
        <f t="shared" si="4"/>
        <v>31</v>
      </c>
      <c r="K76" s="36">
        <f t="shared" ref="K76:M76" si="35">C76+K75</f>
        <v>1844050</v>
      </c>
      <c r="L76" s="34">
        <f t="shared" si="35"/>
        <v>1747329</v>
      </c>
      <c r="M76" s="34">
        <f t="shared" si="35"/>
        <v>3591379</v>
      </c>
      <c r="O76" s="41">
        <f t="shared" si="6"/>
        <v>31</v>
      </c>
      <c r="P76" s="34">
        <f>DATA!$O76 ^2*C75</f>
        <v>70048251</v>
      </c>
      <c r="Q76" s="28">
        <f>DATA!$O76^2*D76</f>
        <v>65667052</v>
      </c>
      <c r="R76" s="38">
        <f>DATA!$O76^2*E75</f>
        <v>136243853</v>
      </c>
    </row>
    <row r="77" spans="2:18" ht="12.75" customHeight="1" x14ac:dyDescent="0.3">
      <c r="B77" s="32">
        <f t="shared" si="3"/>
        <v>32</v>
      </c>
      <c r="C77" s="33">
        <v>74715</v>
      </c>
      <c r="D77" s="33">
        <v>71021</v>
      </c>
      <c r="E77" s="34">
        <f>DATA!$C77+DATA!$D77</f>
        <v>145736</v>
      </c>
      <c r="F77" s="34">
        <f>DATA!$B77*DATA!$C77</f>
        <v>2390880</v>
      </c>
      <c r="G77" s="28">
        <f>DATA!$B77*DATA!$D77</f>
        <v>2272672</v>
      </c>
      <c r="H77" s="28">
        <f>DATA!$E77*DATA!$B77</f>
        <v>4663552</v>
      </c>
      <c r="J77" s="39">
        <f t="shared" si="4"/>
        <v>32</v>
      </c>
      <c r="K77" s="36">
        <f t="shared" ref="K77:M77" si="36">C77+K76</f>
        <v>1918765</v>
      </c>
      <c r="L77" s="34">
        <f t="shared" si="36"/>
        <v>1818350</v>
      </c>
      <c r="M77" s="34">
        <f t="shared" si="36"/>
        <v>3737115</v>
      </c>
      <c r="O77" s="41">
        <f t="shared" si="6"/>
        <v>32</v>
      </c>
      <c r="P77" s="34">
        <f>DATA!$O77 ^2*C76</f>
        <v>73981952</v>
      </c>
      <c r="Q77" s="28">
        <f>DATA!$O77^2*D77</f>
        <v>72725504</v>
      </c>
      <c r="R77" s="38">
        <f>DATA!$O77^2*E76</f>
        <v>143953920</v>
      </c>
    </row>
    <row r="78" spans="2:18" ht="12.75" customHeight="1" x14ac:dyDescent="0.3">
      <c r="B78" s="32">
        <f t="shared" si="3"/>
        <v>33</v>
      </c>
      <c r="C78" s="33">
        <v>74787</v>
      </c>
      <c r="D78" s="33">
        <v>69633</v>
      </c>
      <c r="E78" s="34">
        <f>DATA!$C78+DATA!$D78</f>
        <v>144420</v>
      </c>
      <c r="F78" s="34">
        <f>DATA!$B78*DATA!$C78</f>
        <v>2467971</v>
      </c>
      <c r="G78" s="28">
        <f>DATA!$B78*DATA!$D78</f>
        <v>2297889</v>
      </c>
      <c r="H78" s="28">
        <f>DATA!$E78*DATA!$B78</f>
        <v>4765860</v>
      </c>
      <c r="J78" s="39">
        <f t="shared" si="4"/>
        <v>33</v>
      </c>
      <c r="K78" s="36">
        <f t="shared" ref="K78:M78" si="37">C78+K77</f>
        <v>1993552</v>
      </c>
      <c r="L78" s="34">
        <f t="shared" si="37"/>
        <v>1887983</v>
      </c>
      <c r="M78" s="34">
        <f t="shared" si="37"/>
        <v>3881535</v>
      </c>
      <c r="O78" s="41">
        <f t="shared" si="6"/>
        <v>33</v>
      </c>
      <c r="P78" s="34">
        <f>DATA!$O78 ^2*C77</f>
        <v>81364635</v>
      </c>
      <c r="Q78" s="28">
        <f>DATA!$O78^2*D78</f>
        <v>75830337</v>
      </c>
      <c r="R78" s="38">
        <f>DATA!$O78^2*E77</f>
        <v>158706504</v>
      </c>
    </row>
    <row r="79" spans="2:18" ht="12.75" customHeight="1" x14ac:dyDescent="0.3">
      <c r="B79" s="32">
        <f t="shared" si="3"/>
        <v>34</v>
      </c>
      <c r="C79" s="33">
        <v>75882</v>
      </c>
      <c r="D79" s="33">
        <v>70540</v>
      </c>
      <c r="E79" s="34">
        <f>DATA!$C79+DATA!$D79</f>
        <v>146422</v>
      </c>
      <c r="F79" s="34">
        <f>DATA!$B79*DATA!$C79</f>
        <v>2579988</v>
      </c>
      <c r="G79" s="28">
        <f>DATA!$B79*DATA!$D79</f>
        <v>2398360</v>
      </c>
      <c r="H79" s="28">
        <f>DATA!$E79*DATA!$B79</f>
        <v>4978348</v>
      </c>
      <c r="J79" s="39">
        <f t="shared" si="4"/>
        <v>34</v>
      </c>
      <c r="K79" s="36">
        <f t="shared" ref="K79:M79" si="38">C79+K78</f>
        <v>2069434</v>
      </c>
      <c r="L79" s="34">
        <f t="shared" si="38"/>
        <v>1958523</v>
      </c>
      <c r="M79" s="34">
        <f t="shared" si="38"/>
        <v>4027957</v>
      </c>
      <c r="O79" s="41">
        <f t="shared" si="6"/>
        <v>34</v>
      </c>
      <c r="P79" s="34">
        <f>DATA!$O79 ^2*C78</f>
        <v>86453772</v>
      </c>
      <c r="Q79" s="28">
        <f>DATA!$O79^2*D79</f>
        <v>81544240</v>
      </c>
      <c r="R79" s="38">
        <f>DATA!$O79^2*E78</f>
        <v>166949520</v>
      </c>
    </row>
    <row r="80" spans="2:18" ht="12.75" customHeight="1" x14ac:dyDescent="0.3">
      <c r="B80" s="32">
        <f t="shared" si="3"/>
        <v>35</v>
      </c>
      <c r="C80" s="33">
        <v>77256</v>
      </c>
      <c r="D80" s="33">
        <v>72040</v>
      </c>
      <c r="E80" s="34">
        <f>DATA!$C80+DATA!$D80</f>
        <v>149296</v>
      </c>
      <c r="F80" s="34">
        <f>DATA!$B80*DATA!$C80</f>
        <v>2703960</v>
      </c>
      <c r="G80" s="28">
        <f>DATA!$B80*DATA!$D80</f>
        <v>2521400</v>
      </c>
      <c r="H80" s="28">
        <f>DATA!$E80*DATA!$B80</f>
        <v>5225360</v>
      </c>
      <c r="J80" s="39">
        <f t="shared" si="4"/>
        <v>35</v>
      </c>
      <c r="K80" s="36">
        <f t="shared" ref="K80:M80" si="39">C80+K79</f>
        <v>2146690</v>
      </c>
      <c r="L80" s="34">
        <f t="shared" si="39"/>
        <v>2030563</v>
      </c>
      <c r="M80" s="34">
        <f t="shared" si="39"/>
        <v>4177253</v>
      </c>
      <c r="O80" s="41">
        <f t="shared" si="6"/>
        <v>35</v>
      </c>
      <c r="P80" s="34">
        <f>DATA!$O80 ^2*C79</f>
        <v>92955450</v>
      </c>
      <c r="Q80" s="28">
        <f>DATA!$O80^2*D80</f>
        <v>88249000</v>
      </c>
      <c r="R80" s="38">
        <f>DATA!$O80^2*E79</f>
        <v>179366950</v>
      </c>
    </row>
    <row r="81" spans="2:18" ht="12.75" customHeight="1" x14ac:dyDescent="0.3">
      <c r="B81" s="32">
        <f t="shared" si="3"/>
        <v>36</v>
      </c>
      <c r="C81" s="33">
        <v>77480</v>
      </c>
      <c r="D81" s="33">
        <v>71929</v>
      </c>
      <c r="E81" s="34">
        <f>DATA!$C81+DATA!$D81</f>
        <v>149409</v>
      </c>
      <c r="F81" s="34">
        <f>DATA!$B81*DATA!$C81</f>
        <v>2789280</v>
      </c>
      <c r="G81" s="28">
        <f>DATA!$B81*DATA!$D81</f>
        <v>2589444</v>
      </c>
      <c r="H81" s="28">
        <f>DATA!$E81*DATA!$B81</f>
        <v>5378724</v>
      </c>
      <c r="J81" s="39">
        <f t="shared" si="4"/>
        <v>36</v>
      </c>
      <c r="K81" s="36">
        <f t="shared" ref="K81:M81" si="40">C81+K80</f>
        <v>2224170</v>
      </c>
      <c r="L81" s="34">
        <f t="shared" si="40"/>
        <v>2102492</v>
      </c>
      <c r="M81" s="34">
        <f t="shared" si="40"/>
        <v>4326662</v>
      </c>
      <c r="O81" s="41">
        <f t="shared" si="6"/>
        <v>36</v>
      </c>
      <c r="P81" s="34">
        <f>DATA!$O81 ^2*C80</f>
        <v>100123776</v>
      </c>
      <c r="Q81" s="28">
        <f>DATA!$O81^2*D81</f>
        <v>93219984</v>
      </c>
      <c r="R81" s="38">
        <f>DATA!$O81^2*E80</f>
        <v>193487616</v>
      </c>
    </row>
    <row r="82" spans="2:18" ht="12.75" customHeight="1" x14ac:dyDescent="0.3">
      <c r="B82" s="32">
        <f t="shared" si="3"/>
        <v>37</v>
      </c>
      <c r="C82" s="33">
        <v>77352</v>
      </c>
      <c r="D82" s="33">
        <v>72113</v>
      </c>
      <c r="E82" s="34">
        <f>DATA!$C82+DATA!$D82</f>
        <v>149465</v>
      </c>
      <c r="F82" s="34">
        <f>DATA!$B82*DATA!$C82</f>
        <v>2862024</v>
      </c>
      <c r="G82" s="28">
        <f>DATA!$B82*DATA!$D82</f>
        <v>2668181</v>
      </c>
      <c r="H82" s="28">
        <f>DATA!$E82*DATA!$B82</f>
        <v>5530205</v>
      </c>
      <c r="J82" s="39">
        <f t="shared" si="4"/>
        <v>37</v>
      </c>
      <c r="K82" s="36">
        <f t="shared" ref="K82:M82" si="41">C82+K81</f>
        <v>2301522</v>
      </c>
      <c r="L82" s="34">
        <f t="shared" si="41"/>
        <v>2174605</v>
      </c>
      <c r="M82" s="34">
        <f t="shared" si="41"/>
        <v>4476127</v>
      </c>
      <c r="O82" s="41">
        <f t="shared" si="6"/>
        <v>37</v>
      </c>
      <c r="P82" s="34">
        <f>DATA!$O82 ^2*C81</f>
        <v>106070120</v>
      </c>
      <c r="Q82" s="28">
        <f>DATA!$O82^2*D82</f>
        <v>98722697</v>
      </c>
      <c r="R82" s="38">
        <f>DATA!$O82^2*E81</f>
        <v>204540921</v>
      </c>
    </row>
    <row r="83" spans="2:18" ht="12.75" customHeight="1" x14ac:dyDescent="0.3">
      <c r="B83" s="32">
        <f t="shared" si="3"/>
        <v>38</v>
      </c>
      <c r="C83" s="33">
        <v>78619</v>
      </c>
      <c r="D83" s="33">
        <v>73703</v>
      </c>
      <c r="E83" s="34">
        <f>DATA!$C83+DATA!$D83</f>
        <v>152322</v>
      </c>
      <c r="F83" s="34">
        <f>DATA!$B83*DATA!$C83</f>
        <v>2987522</v>
      </c>
      <c r="G83" s="28">
        <f>DATA!$B83*DATA!$D83</f>
        <v>2800714</v>
      </c>
      <c r="H83" s="28">
        <f>DATA!$E83*DATA!$B83</f>
        <v>5788236</v>
      </c>
      <c r="J83" s="39">
        <f t="shared" si="4"/>
        <v>38</v>
      </c>
      <c r="K83" s="36">
        <f t="shared" ref="K83:M83" si="42">C83+K82</f>
        <v>2380141</v>
      </c>
      <c r="L83" s="34">
        <f t="shared" si="42"/>
        <v>2248308</v>
      </c>
      <c r="M83" s="34">
        <f t="shared" si="42"/>
        <v>4628449</v>
      </c>
      <c r="O83" s="41">
        <f t="shared" si="6"/>
        <v>38</v>
      </c>
      <c r="P83" s="34">
        <f>DATA!$O83 ^2*C82</f>
        <v>111696288</v>
      </c>
      <c r="Q83" s="28">
        <f>DATA!$O83^2*D83</f>
        <v>106427132</v>
      </c>
      <c r="R83" s="38">
        <f>DATA!$O83^2*E82</f>
        <v>215827460</v>
      </c>
    </row>
    <row r="84" spans="2:18" ht="12.75" customHeight="1" x14ac:dyDescent="0.3">
      <c r="B84" s="32">
        <f t="shared" si="3"/>
        <v>39</v>
      </c>
      <c r="C84" s="33">
        <v>78945</v>
      </c>
      <c r="D84" s="33">
        <v>73873</v>
      </c>
      <c r="E84" s="34">
        <f>DATA!$C84+DATA!$D84</f>
        <v>152818</v>
      </c>
      <c r="F84" s="34">
        <f>DATA!$B84*DATA!$C84</f>
        <v>3078855</v>
      </c>
      <c r="G84" s="28">
        <f>DATA!$B84*DATA!$D84</f>
        <v>2881047</v>
      </c>
      <c r="H84" s="28">
        <f>DATA!$E84*DATA!$B84</f>
        <v>5959902</v>
      </c>
      <c r="J84" s="39">
        <f t="shared" si="4"/>
        <v>39</v>
      </c>
      <c r="K84" s="36">
        <f t="shared" ref="K84:M84" si="43">C84+K83</f>
        <v>2459086</v>
      </c>
      <c r="L84" s="34">
        <f t="shared" si="43"/>
        <v>2322181</v>
      </c>
      <c r="M84" s="34">
        <f t="shared" si="43"/>
        <v>4781267</v>
      </c>
      <c r="O84" s="41">
        <f t="shared" si="6"/>
        <v>39</v>
      </c>
      <c r="P84" s="34">
        <f>DATA!$O84 ^2*C83</f>
        <v>119579499</v>
      </c>
      <c r="Q84" s="28">
        <f>DATA!$O84^2*D84</f>
        <v>112360833</v>
      </c>
      <c r="R84" s="38">
        <f>DATA!$O84^2*E83</f>
        <v>231681762</v>
      </c>
    </row>
    <row r="85" spans="2:18" ht="12.75" customHeight="1" x14ac:dyDescent="0.3">
      <c r="B85" s="32">
        <f t="shared" si="3"/>
        <v>40</v>
      </c>
      <c r="C85" s="33">
        <v>83571</v>
      </c>
      <c r="D85" s="33">
        <v>77506</v>
      </c>
      <c r="E85" s="34">
        <f>DATA!$C85+DATA!$D85</f>
        <v>161077</v>
      </c>
      <c r="F85" s="34">
        <f>DATA!$B85*DATA!$C85</f>
        <v>3342840</v>
      </c>
      <c r="G85" s="28">
        <f>DATA!$B85*DATA!$D85</f>
        <v>3100240</v>
      </c>
      <c r="H85" s="28">
        <f>DATA!$E85*DATA!$B85</f>
        <v>6443080</v>
      </c>
      <c r="J85" s="39">
        <f t="shared" si="4"/>
        <v>40</v>
      </c>
      <c r="K85" s="36">
        <f t="shared" ref="K85:M85" si="44">C85+K84</f>
        <v>2542657</v>
      </c>
      <c r="L85" s="34">
        <f t="shared" si="44"/>
        <v>2399687</v>
      </c>
      <c r="M85" s="34">
        <f t="shared" si="44"/>
        <v>4942344</v>
      </c>
      <c r="O85" s="41">
        <f t="shared" si="6"/>
        <v>40</v>
      </c>
      <c r="P85" s="34">
        <f>DATA!$O85 ^2*C84</f>
        <v>126312000</v>
      </c>
      <c r="Q85" s="28">
        <f>DATA!$O85^2*D85</f>
        <v>124009600</v>
      </c>
      <c r="R85" s="38">
        <f>DATA!$O85^2*E84</f>
        <v>244508800</v>
      </c>
    </row>
    <row r="86" spans="2:18" ht="12.75" customHeight="1" x14ac:dyDescent="0.3">
      <c r="B86" s="32">
        <f t="shared" si="3"/>
        <v>41</v>
      </c>
      <c r="C86" s="33">
        <v>91325</v>
      </c>
      <c r="D86" s="33">
        <v>85607</v>
      </c>
      <c r="E86" s="34">
        <f>DATA!$C86+DATA!$D86</f>
        <v>176932</v>
      </c>
      <c r="F86" s="34">
        <f>DATA!$B86*DATA!$C86</f>
        <v>3744325</v>
      </c>
      <c r="G86" s="28">
        <f>DATA!$B86*DATA!$D86</f>
        <v>3509887</v>
      </c>
      <c r="H86" s="28">
        <f>DATA!$E86*DATA!$B86</f>
        <v>7254212</v>
      </c>
      <c r="J86" s="39">
        <f t="shared" si="4"/>
        <v>41</v>
      </c>
      <c r="K86" s="36">
        <f t="shared" ref="K86:M86" si="45">C86+K85</f>
        <v>2633982</v>
      </c>
      <c r="L86" s="34">
        <f t="shared" si="45"/>
        <v>2485294</v>
      </c>
      <c r="M86" s="34">
        <f t="shared" si="45"/>
        <v>5119276</v>
      </c>
      <c r="O86" s="41">
        <f t="shared" si="6"/>
        <v>41</v>
      </c>
      <c r="P86" s="34">
        <f>DATA!$O86 ^2*C85</f>
        <v>140482851</v>
      </c>
      <c r="Q86" s="28">
        <f>DATA!$O86^2*D86</f>
        <v>143905367</v>
      </c>
      <c r="R86" s="38">
        <f>DATA!$O86^2*E85</f>
        <v>270770437</v>
      </c>
    </row>
    <row r="87" spans="2:18" ht="12.75" customHeight="1" x14ac:dyDescent="0.3">
      <c r="B87" s="32">
        <f t="shared" si="3"/>
        <v>42</v>
      </c>
      <c r="C87" s="33">
        <v>93768</v>
      </c>
      <c r="D87" s="33">
        <v>88414</v>
      </c>
      <c r="E87" s="34">
        <f>DATA!$C87+DATA!$D87</f>
        <v>182182</v>
      </c>
      <c r="F87" s="34">
        <f>DATA!$B87*DATA!$C87</f>
        <v>3938256</v>
      </c>
      <c r="G87" s="28">
        <f>DATA!$B87*DATA!$D87</f>
        <v>3713388</v>
      </c>
      <c r="H87" s="28">
        <f>DATA!$E87*DATA!$B87</f>
        <v>7651644</v>
      </c>
      <c r="J87" s="39">
        <f t="shared" si="4"/>
        <v>42</v>
      </c>
      <c r="K87" s="36">
        <f t="shared" ref="K87:M87" si="46">C87+K86</f>
        <v>2727750</v>
      </c>
      <c r="L87" s="34">
        <f t="shared" si="46"/>
        <v>2573708</v>
      </c>
      <c r="M87" s="34">
        <f t="shared" si="46"/>
        <v>5301458</v>
      </c>
      <c r="O87" s="41">
        <f t="shared" si="6"/>
        <v>42</v>
      </c>
      <c r="P87" s="34">
        <f>DATA!$O87 ^2*C86</f>
        <v>161097300</v>
      </c>
      <c r="Q87" s="28">
        <f>DATA!$O87^2*D87</f>
        <v>155962296</v>
      </c>
      <c r="R87" s="38">
        <f>DATA!$O87^2*E86</f>
        <v>312108048</v>
      </c>
    </row>
    <row r="88" spans="2:18" ht="12.75" customHeight="1" x14ac:dyDescent="0.3">
      <c r="B88" s="32">
        <f t="shared" si="3"/>
        <v>43</v>
      </c>
      <c r="C88" s="33">
        <v>94694</v>
      </c>
      <c r="D88" s="33">
        <v>89605</v>
      </c>
      <c r="E88" s="34">
        <f>DATA!$C88+DATA!$D88</f>
        <v>184299</v>
      </c>
      <c r="F88" s="34">
        <f>DATA!$B88*DATA!$C88</f>
        <v>4071842</v>
      </c>
      <c r="G88" s="28">
        <f>DATA!$B88*DATA!$D88</f>
        <v>3853015</v>
      </c>
      <c r="H88" s="28">
        <f>DATA!$E88*DATA!$B88</f>
        <v>7924857</v>
      </c>
      <c r="J88" s="39">
        <f t="shared" si="4"/>
        <v>43</v>
      </c>
      <c r="K88" s="36">
        <f t="shared" ref="K88:M88" si="47">C88+K87</f>
        <v>2822444</v>
      </c>
      <c r="L88" s="34">
        <f t="shared" si="47"/>
        <v>2663313</v>
      </c>
      <c r="M88" s="34">
        <f t="shared" si="47"/>
        <v>5485757</v>
      </c>
      <c r="O88" s="41">
        <f t="shared" si="6"/>
        <v>43</v>
      </c>
      <c r="P88" s="34">
        <f>DATA!$O88 ^2*C87</f>
        <v>173377032</v>
      </c>
      <c r="Q88" s="28">
        <f>DATA!$O88^2*D88</f>
        <v>165679645</v>
      </c>
      <c r="R88" s="38">
        <f>DATA!$O88^2*E87</f>
        <v>336854518</v>
      </c>
    </row>
    <row r="89" spans="2:18" ht="12.75" customHeight="1" x14ac:dyDescent="0.3">
      <c r="B89" s="32">
        <f t="shared" si="3"/>
        <v>44</v>
      </c>
      <c r="C89" s="33">
        <v>97104</v>
      </c>
      <c r="D89" s="33">
        <v>91727</v>
      </c>
      <c r="E89" s="34">
        <f>DATA!$C89+DATA!$D89</f>
        <v>188831</v>
      </c>
      <c r="F89" s="34">
        <f>DATA!$B89*DATA!$C89</f>
        <v>4272576</v>
      </c>
      <c r="G89" s="28">
        <f>DATA!$B89*DATA!$D89</f>
        <v>4035988</v>
      </c>
      <c r="H89" s="28">
        <f>DATA!$E89*DATA!$B89</f>
        <v>8308564</v>
      </c>
      <c r="J89" s="39">
        <f t="shared" si="4"/>
        <v>44</v>
      </c>
      <c r="K89" s="36">
        <f t="shared" ref="K89:M89" si="48">C89+K88</f>
        <v>2919548</v>
      </c>
      <c r="L89" s="34">
        <f t="shared" si="48"/>
        <v>2755040</v>
      </c>
      <c r="M89" s="34">
        <f t="shared" si="48"/>
        <v>5674588</v>
      </c>
      <c r="O89" s="41">
        <f t="shared" si="6"/>
        <v>44</v>
      </c>
      <c r="P89" s="34">
        <f>DATA!$O89 ^2*C88</f>
        <v>183327584</v>
      </c>
      <c r="Q89" s="28">
        <f>DATA!$O89^2*D89</f>
        <v>177583472</v>
      </c>
      <c r="R89" s="38">
        <f>DATA!$O89^2*E88</f>
        <v>356802864</v>
      </c>
    </row>
    <row r="90" spans="2:18" ht="12.75" customHeight="1" x14ac:dyDescent="0.3">
      <c r="B90" s="32">
        <f t="shared" si="3"/>
        <v>45</v>
      </c>
      <c r="C90" s="33">
        <v>98124</v>
      </c>
      <c r="D90" s="33">
        <v>93566</v>
      </c>
      <c r="E90" s="34">
        <f>DATA!$C90+DATA!$D90</f>
        <v>191690</v>
      </c>
      <c r="F90" s="34">
        <f>DATA!$B90*DATA!$C90</f>
        <v>4415580</v>
      </c>
      <c r="G90" s="28">
        <f>DATA!$B90*DATA!$D90</f>
        <v>4210470</v>
      </c>
      <c r="H90" s="28">
        <f>DATA!$E90*DATA!$B90</f>
        <v>8626050</v>
      </c>
      <c r="J90" s="39">
        <f t="shared" si="4"/>
        <v>45</v>
      </c>
      <c r="K90" s="36">
        <f t="shared" ref="K90:M90" si="49">C90+K89</f>
        <v>3017672</v>
      </c>
      <c r="L90" s="34">
        <f t="shared" si="49"/>
        <v>2848606</v>
      </c>
      <c r="M90" s="34">
        <f t="shared" si="49"/>
        <v>5866278</v>
      </c>
      <c r="O90" s="41">
        <f t="shared" si="6"/>
        <v>45</v>
      </c>
      <c r="P90" s="34">
        <f>DATA!$O90 ^2*C89</f>
        <v>196635600</v>
      </c>
      <c r="Q90" s="28">
        <f>DATA!$O90^2*D90</f>
        <v>189471150</v>
      </c>
      <c r="R90" s="38">
        <f>DATA!$O90^2*E89</f>
        <v>382382775</v>
      </c>
    </row>
    <row r="91" spans="2:18" ht="12.75" customHeight="1" x14ac:dyDescent="0.3">
      <c r="B91" s="32">
        <f t="shared" si="3"/>
        <v>46</v>
      </c>
      <c r="C91" s="33">
        <v>99110</v>
      </c>
      <c r="D91" s="33">
        <v>93985</v>
      </c>
      <c r="E91" s="34">
        <f>DATA!$C91+DATA!$D91</f>
        <v>193095</v>
      </c>
      <c r="F91" s="34">
        <f>DATA!$B91*DATA!$C91</f>
        <v>4559060</v>
      </c>
      <c r="G91" s="28">
        <f>DATA!$B91*DATA!$D91</f>
        <v>4323310</v>
      </c>
      <c r="H91" s="28">
        <f>DATA!$E91*DATA!$B91</f>
        <v>8882370</v>
      </c>
      <c r="J91" s="39">
        <f t="shared" si="4"/>
        <v>46</v>
      </c>
      <c r="K91" s="36">
        <f t="shared" ref="K91:M91" si="50">C91+K90</f>
        <v>3116782</v>
      </c>
      <c r="L91" s="34">
        <f t="shared" si="50"/>
        <v>2942591</v>
      </c>
      <c r="M91" s="34">
        <f t="shared" si="50"/>
        <v>6059373</v>
      </c>
      <c r="O91" s="41">
        <f t="shared" si="6"/>
        <v>46</v>
      </c>
      <c r="P91" s="34">
        <f>DATA!$O91 ^2*C90</f>
        <v>207630384</v>
      </c>
      <c r="Q91" s="28">
        <f>DATA!$O91^2*D91</f>
        <v>198872260</v>
      </c>
      <c r="R91" s="38">
        <f>DATA!$O91^2*E90</f>
        <v>405616040</v>
      </c>
    </row>
    <row r="92" spans="2:18" ht="12.75" customHeight="1" x14ac:dyDescent="0.3">
      <c r="B92" s="32">
        <f t="shared" si="3"/>
        <v>47</v>
      </c>
      <c r="C92" s="33">
        <v>93088</v>
      </c>
      <c r="D92" s="33">
        <v>87419</v>
      </c>
      <c r="E92" s="34">
        <f>DATA!$C92+DATA!$D92</f>
        <v>180507</v>
      </c>
      <c r="F92" s="34">
        <f>DATA!$B92*DATA!$C92</f>
        <v>4375136</v>
      </c>
      <c r="G92" s="28">
        <f>DATA!$B92*DATA!$D92</f>
        <v>4108693</v>
      </c>
      <c r="H92" s="28">
        <f>DATA!$E92*DATA!$B92</f>
        <v>8483829</v>
      </c>
      <c r="J92" s="39">
        <f t="shared" si="4"/>
        <v>47</v>
      </c>
      <c r="K92" s="36">
        <f t="shared" ref="K92:M92" si="51">C92+K91</f>
        <v>3209870</v>
      </c>
      <c r="L92" s="34">
        <f t="shared" si="51"/>
        <v>3030010</v>
      </c>
      <c r="M92" s="34">
        <f t="shared" si="51"/>
        <v>6239880</v>
      </c>
      <c r="O92" s="41">
        <f t="shared" si="6"/>
        <v>47</v>
      </c>
      <c r="P92" s="34">
        <f>DATA!$O92 ^2*C91</f>
        <v>218933990</v>
      </c>
      <c r="Q92" s="28">
        <f>DATA!$O92^2*D92</f>
        <v>193108571</v>
      </c>
      <c r="R92" s="38">
        <f>DATA!$O92^2*E91</f>
        <v>426546855</v>
      </c>
    </row>
    <row r="93" spans="2:18" ht="12.75" customHeight="1" x14ac:dyDescent="0.3">
      <c r="B93" s="32">
        <f t="shared" si="3"/>
        <v>48</v>
      </c>
      <c r="C93" s="33">
        <v>83869</v>
      </c>
      <c r="D93" s="33">
        <v>79608</v>
      </c>
      <c r="E93" s="34">
        <f>DATA!$C93+DATA!$D93</f>
        <v>163477</v>
      </c>
      <c r="F93" s="34">
        <f>DATA!$B93*DATA!$C93</f>
        <v>4025712</v>
      </c>
      <c r="G93" s="28">
        <f>DATA!$B93*DATA!$D93</f>
        <v>3821184</v>
      </c>
      <c r="H93" s="28">
        <f>DATA!$E93*DATA!$B93</f>
        <v>7846896</v>
      </c>
      <c r="J93" s="39">
        <f t="shared" si="4"/>
        <v>48</v>
      </c>
      <c r="K93" s="36">
        <f t="shared" ref="K93:M93" si="52">C93+K92</f>
        <v>3293739</v>
      </c>
      <c r="L93" s="34">
        <f t="shared" si="52"/>
        <v>3109618</v>
      </c>
      <c r="M93" s="34">
        <f t="shared" si="52"/>
        <v>6403357</v>
      </c>
      <c r="O93" s="41">
        <f t="shared" si="6"/>
        <v>48</v>
      </c>
      <c r="P93" s="34">
        <f>DATA!$O93 ^2*C92</f>
        <v>214474752</v>
      </c>
      <c r="Q93" s="28">
        <f>DATA!$O93^2*D93</f>
        <v>183416832</v>
      </c>
      <c r="R93" s="38">
        <f>DATA!$O93^2*E92</f>
        <v>415888128</v>
      </c>
    </row>
    <row r="94" spans="2:18" ht="12.75" customHeight="1" x14ac:dyDescent="0.3">
      <c r="B94" s="32">
        <f t="shared" si="3"/>
        <v>49</v>
      </c>
      <c r="C94" s="33">
        <v>78778</v>
      </c>
      <c r="D94" s="33">
        <v>75039</v>
      </c>
      <c r="E94" s="34">
        <f>DATA!$C94+DATA!$D94</f>
        <v>153817</v>
      </c>
      <c r="F94" s="34">
        <f>DATA!$B94*DATA!$C94</f>
        <v>3860122</v>
      </c>
      <c r="G94" s="28">
        <f>DATA!$B94*DATA!$D94</f>
        <v>3676911</v>
      </c>
      <c r="H94" s="28">
        <f>DATA!$E94*DATA!$B94</f>
        <v>7537033</v>
      </c>
      <c r="J94" s="39">
        <f t="shared" si="4"/>
        <v>49</v>
      </c>
      <c r="K94" s="36">
        <f t="shared" ref="K94:M94" si="53">C94+K93</f>
        <v>3372517</v>
      </c>
      <c r="L94" s="34">
        <f t="shared" si="53"/>
        <v>3184657</v>
      </c>
      <c r="M94" s="34">
        <f t="shared" si="53"/>
        <v>6557174</v>
      </c>
      <c r="O94" s="41">
        <f t="shared" si="6"/>
        <v>49</v>
      </c>
      <c r="P94" s="34">
        <f>DATA!$O94 ^2*C93</f>
        <v>201369469</v>
      </c>
      <c r="Q94" s="28">
        <f>DATA!$O94^2*D94</f>
        <v>180168639</v>
      </c>
      <c r="R94" s="38">
        <f>DATA!$O94^2*E93</f>
        <v>392508277</v>
      </c>
    </row>
    <row r="95" spans="2:18" ht="12.75" customHeight="1" x14ac:dyDescent="0.3">
      <c r="B95" s="32">
        <f t="shared" si="3"/>
        <v>50</v>
      </c>
      <c r="C95" s="33">
        <v>75278</v>
      </c>
      <c r="D95" s="33">
        <v>72079</v>
      </c>
      <c r="E95" s="34">
        <f>DATA!$C95+DATA!$D95</f>
        <v>147357</v>
      </c>
      <c r="F95" s="34">
        <f>DATA!$B95*DATA!$C95</f>
        <v>3763900</v>
      </c>
      <c r="G95" s="28">
        <f>DATA!$B95*DATA!$D95</f>
        <v>3603950</v>
      </c>
      <c r="H95" s="28">
        <f>DATA!$E95*DATA!$B95</f>
        <v>7367850</v>
      </c>
      <c r="J95" s="39">
        <f t="shared" si="4"/>
        <v>50</v>
      </c>
      <c r="K95" s="36">
        <f t="shared" ref="K95:M95" si="54">C95+K94</f>
        <v>3447795</v>
      </c>
      <c r="L95" s="34">
        <f t="shared" si="54"/>
        <v>3256736</v>
      </c>
      <c r="M95" s="34">
        <f t="shared" si="54"/>
        <v>6704531</v>
      </c>
      <c r="O95" s="41">
        <f t="shared" si="6"/>
        <v>50</v>
      </c>
      <c r="P95" s="34">
        <f>DATA!$O95 ^2*C94</f>
        <v>196945000</v>
      </c>
      <c r="Q95" s="28">
        <f>DATA!$O95^2*D95</f>
        <v>180197500</v>
      </c>
      <c r="R95" s="38">
        <f>DATA!$O95^2*E94</f>
        <v>384542500</v>
      </c>
    </row>
    <row r="96" spans="2:18" ht="12.75" customHeight="1" x14ac:dyDescent="0.3">
      <c r="B96" s="32">
        <f t="shared" si="3"/>
        <v>51</v>
      </c>
      <c r="C96" s="33">
        <v>72227</v>
      </c>
      <c r="D96" s="33">
        <v>68879</v>
      </c>
      <c r="E96" s="34">
        <f>DATA!$C96+DATA!$D96</f>
        <v>141106</v>
      </c>
      <c r="F96" s="34">
        <f>DATA!$B96*DATA!$C96</f>
        <v>3683577</v>
      </c>
      <c r="G96" s="28">
        <f>DATA!$B96*DATA!$D96</f>
        <v>3512829</v>
      </c>
      <c r="H96" s="28">
        <f>DATA!$E96*DATA!$B96</f>
        <v>7196406</v>
      </c>
      <c r="J96" s="39">
        <f t="shared" si="4"/>
        <v>51</v>
      </c>
      <c r="K96" s="36">
        <f t="shared" ref="K96:M96" si="55">C96+K95</f>
        <v>3520022</v>
      </c>
      <c r="L96" s="34">
        <f t="shared" si="55"/>
        <v>3325615</v>
      </c>
      <c r="M96" s="34">
        <f t="shared" si="55"/>
        <v>6845637</v>
      </c>
      <c r="O96" s="41">
        <f t="shared" si="6"/>
        <v>51</v>
      </c>
      <c r="P96" s="34">
        <f>DATA!$O96 ^2*C95</f>
        <v>195798078</v>
      </c>
      <c r="Q96" s="28">
        <f>DATA!$O96^2*D96</f>
        <v>179154279</v>
      </c>
      <c r="R96" s="38">
        <f>DATA!$O96^2*E95</f>
        <v>383275557</v>
      </c>
    </row>
    <row r="97" spans="2:18" ht="12.75" customHeight="1" x14ac:dyDescent="0.3">
      <c r="B97" s="32">
        <f t="shared" si="3"/>
        <v>52</v>
      </c>
      <c r="C97" s="33">
        <v>68280</v>
      </c>
      <c r="D97" s="33">
        <v>65722</v>
      </c>
      <c r="E97" s="34">
        <f>DATA!$C97+DATA!$D97</f>
        <v>134002</v>
      </c>
      <c r="F97" s="34">
        <f>DATA!$B97*DATA!$C97</f>
        <v>3550560</v>
      </c>
      <c r="G97" s="28">
        <f>DATA!$B97*DATA!$D97</f>
        <v>3417544</v>
      </c>
      <c r="H97" s="28">
        <f>DATA!$E97*DATA!$B97</f>
        <v>6968104</v>
      </c>
      <c r="J97" s="39">
        <f t="shared" si="4"/>
        <v>52</v>
      </c>
      <c r="K97" s="36">
        <f t="shared" ref="K97:M97" si="56">C97+K96</f>
        <v>3588302</v>
      </c>
      <c r="L97" s="34">
        <f t="shared" si="56"/>
        <v>3391337</v>
      </c>
      <c r="M97" s="34">
        <f t="shared" si="56"/>
        <v>6979639</v>
      </c>
      <c r="O97" s="41">
        <f t="shared" si="6"/>
        <v>52</v>
      </c>
      <c r="P97" s="34">
        <f>DATA!$O97 ^2*C96</f>
        <v>195301808</v>
      </c>
      <c r="Q97" s="28">
        <f>DATA!$O97^2*D97</f>
        <v>177712288</v>
      </c>
      <c r="R97" s="38">
        <f>DATA!$O97^2*E96</f>
        <v>381550624</v>
      </c>
    </row>
    <row r="98" spans="2:18" ht="12.75" customHeight="1" x14ac:dyDescent="0.3">
      <c r="B98" s="32">
        <f t="shared" si="3"/>
        <v>53</v>
      </c>
      <c r="C98" s="33">
        <v>68130</v>
      </c>
      <c r="D98" s="33">
        <v>65665</v>
      </c>
      <c r="E98" s="34">
        <f>DATA!$C98+DATA!$D98</f>
        <v>133795</v>
      </c>
      <c r="F98" s="34">
        <f>DATA!$B98*DATA!$C98</f>
        <v>3610890</v>
      </c>
      <c r="G98" s="28">
        <f>DATA!$B98*DATA!$D98</f>
        <v>3480245</v>
      </c>
      <c r="H98" s="28">
        <f>DATA!$E98*DATA!$B98</f>
        <v>7091135</v>
      </c>
      <c r="J98" s="39">
        <f t="shared" si="4"/>
        <v>53</v>
      </c>
      <c r="K98" s="36">
        <f t="shared" ref="K98:M98" si="57">C98+K97</f>
        <v>3656432</v>
      </c>
      <c r="L98" s="34">
        <f t="shared" si="57"/>
        <v>3457002</v>
      </c>
      <c r="M98" s="34">
        <f t="shared" si="57"/>
        <v>7113434</v>
      </c>
      <c r="O98" s="41">
        <f t="shared" si="6"/>
        <v>53</v>
      </c>
      <c r="P98" s="34">
        <f>DATA!$O98 ^2*C97</f>
        <v>191798520</v>
      </c>
      <c r="Q98" s="28">
        <f>DATA!$O98^2*D98</f>
        <v>184452985</v>
      </c>
      <c r="R98" s="38">
        <f>DATA!$O98^2*E97</f>
        <v>376411618</v>
      </c>
    </row>
    <row r="99" spans="2:18" ht="12.75" customHeight="1" x14ac:dyDescent="0.3">
      <c r="B99" s="32">
        <f t="shared" si="3"/>
        <v>54</v>
      </c>
      <c r="C99" s="33">
        <v>68251</v>
      </c>
      <c r="D99" s="33">
        <v>66572</v>
      </c>
      <c r="E99" s="34">
        <f>DATA!$C99+DATA!$D99</f>
        <v>134823</v>
      </c>
      <c r="F99" s="34">
        <f>DATA!$B99*DATA!$C99</f>
        <v>3685554</v>
      </c>
      <c r="G99" s="28">
        <f>DATA!$B99*DATA!$D99</f>
        <v>3594888</v>
      </c>
      <c r="H99" s="28">
        <f>DATA!$E99*DATA!$B99</f>
        <v>7280442</v>
      </c>
      <c r="J99" s="39">
        <f t="shared" si="4"/>
        <v>54</v>
      </c>
      <c r="K99" s="36">
        <f t="shared" ref="K99:M99" si="58">C99+K98</f>
        <v>3724683</v>
      </c>
      <c r="L99" s="34">
        <f t="shared" si="58"/>
        <v>3523574</v>
      </c>
      <c r="M99" s="34">
        <f t="shared" si="58"/>
        <v>7248257</v>
      </c>
      <c r="O99" s="41">
        <f t="shared" si="6"/>
        <v>54</v>
      </c>
      <c r="P99" s="34">
        <f>DATA!$O99 ^2*C98</f>
        <v>198667080</v>
      </c>
      <c r="Q99" s="28">
        <f>DATA!$O99^2*D99</f>
        <v>194123952</v>
      </c>
      <c r="R99" s="38">
        <f>DATA!$O99^2*E98</f>
        <v>390146220</v>
      </c>
    </row>
    <row r="100" spans="2:18" ht="12.75" customHeight="1" x14ac:dyDescent="0.3">
      <c r="B100" s="32">
        <f t="shared" si="3"/>
        <v>55</v>
      </c>
      <c r="C100" s="33">
        <v>70531</v>
      </c>
      <c r="D100" s="33">
        <v>68845</v>
      </c>
      <c r="E100" s="34">
        <f>DATA!$C100+DATA!$D100</f>
        <v>139376</v>
      </c>
      <c r="F100" s="34">
        <f>DATA!$B100*DATA!$C100</f>
        <v>3879205</v>
      </c>
      <c r="G100" s="28">
        <f>DATA!$B100*DATA!$D100</f>
        <v>3786475</v>
      </c>
      <c r="H100" s="28">
        <f>DATA!$E100*DATA!$B100</f>
        <v>7665680</v>
      </c>
      <c r="J100" s="39">
        <f t="shared" si="4"/>
        <v>55</v>
      </c>
      <c r="K100" s="36">
        <f t="shared" ref="K100:M100" si="59">C100+K99</f>
        <v>3795214</v>
      </c>
      <c r="L100" s="34">
        <f t="shared" si="59"/>
        <v>3592419</v>
      </c>
      <c r="M100" s="34">
        <f t="shared" si="59"/>
        <v>7387633</v>
      </c>
      <c r="O100" s="41">
        <f t="shared" si="6"/>
        <v>55</v>
      </c>
      <c r="P100" s="34">
        <f>DATA!$O100 ^2*C99</f>
        <v>206459275</v>
      </c>
      <c r="Q100" s="28">
        <f>DATA!$O100^2*D100</f>
        <v>208256125</v>
      </c>
      <c r="R100" s="38">
        <f>DATA!$O100^2*E99</f>
        <v>407839575</v>
      </c>
    </row>
    <row r="101" spans="2:18" ht="12.75" customHeight="1" x14ac:dyDescent="0.3">
      <c r="B101" s="32">
        <f t="shared" si="3"/>
        <v>56</v>
      </c>
      <c r="C101" s="33">
        <v>73280</v>
      </c>
      <c r="D101" s="33">
        <v>71753</v>
      </c>
      <c r="E101" s="34">
        <f>DATA!$C101+DATA!$D101</f>
        <v>145033</v>
      </c>
      <c r="F101" s="34">
        <f>DATA!$B101*DATA!$C101</f>
        <v>4103680</v>
      </c>
      <c r="G101" s="28">
        <f>DATA!$B101*DATA!$D101</f>
        <v>4018168</v>
      </c>
      <c r="H101" s="28">
        <f>DATA!$E101*DATA!$B101</f>
        <v>8121848</v>
      </c>
      <c r="J101" s="39">
        <f t="shared" si="4"/>
        <v>56</v>
      </c>
      <c r="K101" s="36">
        <f t="shared" ref="K101:M101" si="60">C101+K100</f>
        <v>3868494</v>
      </c>
      <c r="L101" s="34">
        <f t="shared" si="60"/>
        <v>3664172</v>
      </c>
      <c r="M101" s="34">
        <f t="shared" si="60"/>
        <v>7532666</v>
      </c>
      <c r="O101" s="41">
        <f t="shared" si="6"/>
        <v>56</v>
      </c>
      <c r="P101" s="34">
        <f>DATA!$O101 ^2*C100</f>
        <v>221185216</v>
      </c>
      <c r="Q101" s="28">
        <f>DATA!$O101^2*D101</f>
        <v>225017408</v>
      </c>
      <c r="R101" s="38">
        <f>DATA!$O101^2*E100</f>
        <v>437083136</v>
      </c>
    </row>
    <row r="102" spans="2:18" ht="12.75" customHeight="1" x14ac:dyDescent="0.3">
      <c r="B102" s="32">
        <f t="shared" si="3"/>
        <v>57</v>
      </c>
      <c r="C102" s="33">
        <v>69855</v>
      </c>
      <c r="D102" s="33">
        <v>69507</v>
      </c>
      <c r="E102" s="34">
        <f>DATA!$C102+DATA!$D102</f>
        <v>139362</v>
      </c>
      <c r="F102" s="34">
        <f>DATA!$B102*DATA!$C102</f>
        <v>3981735</v>
      </c>
      <c r="G102" s="28">
        <f>DATA!$B102*DATA!$D102</f>
        <v>3961899</v>
      </c>
      <c r="H102" s="28">
        <f>DATA!$E102*DATA!$B102</f>
        <v>7943634</v>
      </c>
      <c r="J102" s="39">
        <f t="shared" si="4"/>
        <v>57</v>
      </c>
      <c r="K102" s="36">
        <f t="shared" ref="K102:M102" si="61">C102+K101</f>
        <v>3938349</v>
      </c>
      <c r="L102" s="34">
        <f t="shared" si="61"/>
        <v>3733679</v>
      </c>
      <c r="M102" s="34">
        <f t="shared" si="61"/>
        <v>7672028</v>
      </c>
      <c r="O102" s="41">
        <f t="shared" si="6"/>
        <v>57</v>
      </c>
      <c r="P102" s="34">
        <f>DATA!$O102 ^2*C101</f>
        <v>238086720</v>
      </c>
      <c r="Q102" s="28">
        <f>DATA!$O102^2*D102</f>
        <v>225828243</v>
      </c>
      <c r="R102" s="38">
        <f>DATA!$O102^2*E101</f>
        <v>471212217</v>
      </c>
    </row>
    <row r="103" spans="2:18" ht="12.75" customHeight="1" x14ac:dyDescent="0.3">
      <c r="B103" s="32">
        <f t="shared" si="3"/>
        <v>58</v>
      </c>
      <c r="C103" s="33">
        <v>62426</v>
      </c>
      <c r="D103" s="33">
        <v>62469</v>
      </c>
      <c r="E103" s="34">
        <f>DATA!$C103+DATA!$D103</f>
        <v>124895</v>
      </c>
      <c r="F103" s="34">
        <f>DATA!$B103*DATA!$C103</f>
        <v>3620708</v>
      </c>
      <c r="G103" s="28">
        <f>DATA!$B103*DATA!$D103</f>
        <v>3623202</v>
      </c>
      <c r="H103" s="28">
        <f>DATA!$E103*DATA!$B103</f>
        <v>7243910</v>
      </c>
      <c r="J103" s="39">
        <f t="shared" si="4"/>
        <v>58</v>
      </c>
      <c r="K103" s="36">
        <f t="shared" ref="K103:M103" si="62">C103+K102</f>
        <v>4000775</v>
      </c>
      <c r="L103" s="34">
        <f t="shared" si="62"/>
        <v>3796148</v>
      </c>
      <c r="M103" s="34">
        <f t="shared" si="62"/>
        <v>7796923</v>
      </c>
      <c r="O103" s="41">
        <f t="shared" si="6"/>
        <v>58</v>
      </c>
      <c r="P103" s="34">
        <f>DATA!$O103 ^2*C102</f>
        <v>234992220</v>
      </c>
      <c r="Q103" s="28">
        <f>DATA!$O103^2*D103</f>
        <v>210145716</v>
      </c>
      <c r="R103" s="38">
        <f>DATA!$O103^2*E102</f>
        <v>468813768</v>
      </c>
    </row>
    <row r="104" spans="2:18" ht="12.75" customHeight="1" x14ac:dyDescent="0.3">
      <c r="B104" s="32">
        <f t="shared" si="3"/>
        <v>59</v>
      </c>
      <c r="C104" s="33">
        <v>60113</v>
      </c>
      <c r="D104" s="33">
        <v>60954</v>
      </c>
      <c r="E104" s="34">
        <f>DATA!$C104+DATA!$D104</f>
        <v>121067</v>
      </c>
      <c r="F104" s="34">
        <f>DATA!$B104*DATA!$C104</f>
        <v>3546667</v>
      </c>
      <c r="G104" s="28">
        <f>DATA!$B104*DATA!$D104</f>
        <v>3596286</v>
      </c>
      <c r="H104" s="28">
        <f>DATA!$E104*DATA!$B104</f>
        <v>7142953</v>
      </c>
      <c r="J104" s="39">
        <f t="shared" si="4"/>
        <v>59</v>
      </c>
      <c r="K104" s="36">
        <f t="shared" ref="K104:M104" si="63">C104+K103</f>
        <v>4060888</v>
      </c>
      <c r="L104" s="34">
        <f t="shared" si="63"/>
        <v>3857102</v>
      </c>
      <c r="M104" s="34">
        <f t="shared" si="63"/>
        <v>7917990</v>
      </c>
      <c r="O104" s="41">
        <f t="shared" si="6"/>
        <v>59</v>
      </c>
      <c r="P104" s="34">
        <f>DATA!$O104 ^2*C103</f>
        <v>217304906</v>
      </c>
      <c r="Q104" s="28">
        <f>DATA!$O104^2*D104</f>
        <v>212180874</v>
      </c>
      <c r="R104" s="38">
        <f>DATA!$O104^2*E103</f>
        <v>434759495</v>
      </c>
    </row>
    <row r="105" spans="2:18" ht="12.75" customHeight="1" x14ac:dyDescent="0.3">
      <c r="B105" s="32">
        <f t="shared" si="3"/>
        <v>60</v>
      </c>
      <c r="C105" s="33">
        <v>58656</v>
      </c>
      <c r="D105" s="33">
        <v>59273</v>
      </c>
      <c r="E105" s="34">
        <f>DATA!$C105+DATA!$D105</f>
        <v>117929</v>
      </c>
      <c r="F105" s="34">
        <f>DATA!$B105*DATA!$C105</f>
        <v>3519360</v>
      </c>
      <c r="G105" s="28">
        <f>DATA!$B105*DATA!$D105</f>
        <v>3556380</v>
      </c>
      <c r="H105" s="28">
        <f>DATA!$E105*DATA!$B105</f>
        <v>7075740</v>
      </c>
      <c r="J105" s="39">
        <f t="shared" si="4"/>
        <v>60</v>
      </c>
      <c r="K105" s="36">
        <f t="shared" ref="K105:M105" si="64">C105+K104</f>
        <v>4119544</v>
      </c>
      <c r="L105" s="34">
        <f t="shared" si="64"/>
        <v>3916375</v>
      </c>
      <c r="M105" s="34">
        <f t="shared" si="64"/>
        <v>8035919</v>
      </c>
      <c r="O105" s="41">
        <f t="shared" si="6"/>
        <v>60</v>
      </c>
      <c r="P105" s="34">
        <f>DATA!$O105 ^2*C104</f>
        <v>216406800</v>
      </c>
      <c r="Q105" s="28">
        <f>DATA!$O105^2*D105</f>
        <v>213382800</v>
      </c>
      <c r="R105" s="38">
        <f>DATA!$O105^2*E104</f>
        <v>435841200</v>
      </c>
    </row>
    <row r="106" spans="2:18" ht="12.75" customHeight="1" x14ac:dyDescent="0.3">
      <c r="B106" s="32">
        <f t="shared" si="3"/>
        <v>61</v>
      </c>
      <c r="C106" s="33">
        <v>57135</v>
      </c>
      <c r="D106" s="33">
        <v>58705</v>
      </c>
      <c r="E106" s="34">
        <f>DATA!$C106+DATA!$D106</f>
        <v>115840</v>
      </c>
      <c r="F106" s="34">
        <f>DATA!$B106*DATA!$C106</f>
        <v>3485235</v>
      </c>
      <c r="G106" s="28">
        <f>DATA!$B106*DATA!$D106</f>
        <v>3581005</v>
      </c>
      <c r="H106" s="28">
        <f>DATA!$E106*DATA!$B106</f>
        <v>7066240</v>
      </c>
      <c r="J106" s="39">
        <f t="shared" si="4"/>
        <v>61</v>
      </c>
      <c r="K106" s="36">
        <f t="shared" ref="K106:M106" si="65">C106+K105</f>
        <v>4176679</v>
      </c>
      <c r="L106" s="34">
        <f t="shared" si="65"/>
        <v>3975080</v>
      </c>
      <c r="M106" s="34">
        <f t="shared" si="65"/>
        <v>8151759</v>
      </c>
      <c r="O106" s="41">
        <f t="shared" si="6"/>
        <v>61</v>
      </c>
      <c r="P106" s="34">
        <f>DATA!$O106 ^2*C105</f>
        <v>218258976</v>
      </c>
      <c r="Q106" s="28">
        <f>DATA!$O106^2*D106</f>
        <v>218441305</v>
      </c>
      <c r="R106" s="38">
        <f>DATA!$O106^2*E105</f>
        <v>438813809</v>
      </c>
    </row>
    <row r="107" spans="2:18" ht="12.75" customHeight="1" x14ac:dyDescent="0.3">
      <c r="B107" s="32">
        <f t="shared" si="3"/>
        <v>62</v>
      </c>
      <c r="C107" s="33">
        <v>60388</v>
      </c>
      <c r="D107" s="33">
        <v>63823</v>
      </c>
      <c r="E107" s="34">
        <f>DATA!$C107+DATA!$D107</f>
        <v>124211</v>
      </c>
      <c r="F107" s="34">
        <f>DATA!$B107*DATA!$C107</f>
        <v>3744056</v>
      </c>
      <c r="G107" s="28">
        <f>DATA!$B107*DATA!$D107</f>
        <v>3957026</v>
      </c>
      <c r="H107" s="28">
        <f>DATA!$E107*DATA!$B107</f>
        <v>7701082</v>
      </c>
      <c r="J107" s="39">
        <f t="shared" si="4"/>
        <v>62</v>
      </c>
      <c r="K107" s="36">
        <f t="shared" ref="K107:M107" si="66">C107+K106</f>
        <v>4237067</v>
      </c>
      <c r="L107" s="34">
        <f t="shared" si="66"/>
        <v>4038903</v>
      </c>
      <c r="M107" s="34">
        <f t="shared" si="66"/>
        <v>8275970</v>
      </c>
      <c r="O107" s="41">
        <f t="shared" si="6"/>
        <v>62</v>
      </c>
      <c r="P107" s="34">
        <f>DATA!$O107 ^2*C106</f>
        <v>219626940</v>
      </c>
      <c r="Q107" s="28">
        <f>DATA!$O107^2*D107</f>
        <v>245335612</v>
      </c>
      <c r="R107" s="38">
        <f>DATA!$O107^2*E106</f>
        <v>445288960</v>
      </c>
    </row>
    <row r="108" spans="2:18" ht="12.75" customHeight="1" x14ac:dyDescent="0.3">
      <c r="B108" s="32">
        <f t="shared" si="3"/>
        <v>63</v>
      </c>
      <c r="C108" s="33">
        <v>63752</v>
      </c>
      <c r="D108" s="33">
        <v>68173</v>
      </c>
      <c r="E108" s="34">
        <f>DATA!$C108+DATA!$D108</f>
        <v>131925</v>
      </c>
      <c r="F108" s="34">
        <f>DATA!$B108*DATA!$C108</f>
        <v>4016376</v>
      </c>
      <c r="G108" s="28">
        <f>DATA!$B108*DATA!$D108</f>
        <v>4294899</v>
      </c>
      <c r="H108" s="28">
        <f>DATA!$E108*DATA!$B108</f>
        <v>8311275</v>
      </c>
      <c r="J108" s="39">
        <f t="shared" si="4"/>
        <v>63</v>
      </c>
      <c r="K108" s="36">
        <f t="shared" ref="K108:M108" si="67">C108+K107</f>
        <v>4300819</v>
      </c>
      <c r="L108" s="34">
        <f t="shared" si="67"/>
        <v>4107076</v>
      </c>
      <c r="M108" s="34">
        <f t="shared" si="67"/>
        <v>8407895</v>
      </c>
      <c r="O108" s="41">
        <f t="shared" si="6"/>
        <v>63</v>
      </c>
      <c r="P108" s="34">
        <f>DATA!$O108 ^2*C107</f>
        <v>239679972</v>
      </c>
      <c r="Q108" s="28">
        <f>DATA!$O108^2*D108</f>
        <v>270578637</v>
      </c>
      <c r="R108" s="38">
        <f>DATA!$O108^2*E107</f>
        <v>492993459</v>
      </c>
    </row>
    <row r="109" spans="2:18" ht="12.75" customHeight="1" x14ac:dyDescent="0.3">
      <c r="B109" s="32">
        <f t="shared" si="3"/>
        <v>64</v>
      </c>
      <c r="C109" s="33">
        <v>64833</v>
      </c>
      <c r="D109" s="33">
        <v>70727</v>
      </c>
      <c r="E109" s="34">
        <f>DATA!$C109+DATA!$D109</f>
        <v>135560</v>
      </c>
      <c r="F109" s="34">
        <f>DATA!$B109*DATA!$C109</f>
        <v>4149312</v>
      </c>
      <c r="G109" s="28">
        <f>DATA!$B109*DATA!$D109</f>
        <v>4526528</v>
      </c>
      <c r="H109" s="28">
        <f>DATA!$E109*DATA!$B109</f>
        <v>8675840</v>
      </c>
      <c r="J109" s="39">
        <f t="shared" si="4"/>
        <v>64</v>
      </c>
      <c r="K109" s="36">
        <f t="shared" ref="K109:M109" si="68">C109+K108</f>
        <v>4365652</v>
      </c>
      <c r="L109" s="34">
        <f t="shared" si="68"/>
        <v>4177803</v>
      </c>
      <c r="M109" s="34">
        <f t="shared" si="68"/>
        <v>8543455</v>
      </c>
      <c r="O109" s="41">
        <f t="shared" si="6"/>
        <v>64</v>
      </c>
      <c r="P109" s="34">
        <f>DATA!$O109 ^2*C108</f>
        <v>261128192</v>
      </c>
      <c r="Q109" s="28">
        <f>DATA!$O109^2*D109</f>
        <v>289697792</v>
      </c>
      <c r="R109" s="38">
        <f>DATA!$O109^2*E108</f>
        <v>540364800</v>
      </c>
    </row>
    <row r="110" spans="2:18" ht="12.75" customHeight="1" x14ac:dyDescent="0.3">
      <c r="B110" s="32">
        <f t="shared" si="3"/>
        <v>65</v>
      </c>
      <c r="C110" s="33">
        <v>64403</v>
      </c>
      <c r="D110" s="33">
        <v>71220</v>
      </c>
      <c r="E110" s="34">
        <f>DATA!$C110+DATA!$D110</f>
        <v>135623</v>
      </c>
      <c r="F110" s="34">
        <f>DATA!$B110*DATA!$C110</f>
        <v>4186195</v>
      </c>
      <c r="G110" s="28">
        <f>DATA!$B110*DATA!$D110</f>
        <v>4629300</v>
      </c>
      <c r="H110" s="28">
        <f>DATA!$E110*DATA!$B110</f>
        <v>8815495</v>
      </c>
      <c r="J110" s="39">
        <f t="shared" si="4"/>
        <v>65</v>
      </c>
      <c r="K110" s="36">
        <f t="shared" ref="K110:M110" si="69">C110+K109</f>
        <v>4430055</v>
      </c>
      <c r="L110" s="34">
        <f t="shared" si="69"/>
        <v>4249023</v>
      </c>
      <c r="M110" s="34">
        <f t="shared" si="69"/>
        <v>8679078</v>
      </c>
      <c r="O110" s="41">
        <f t="shared" si="6"/>
        <v>65</v>
      </c>
      <c r="P110" s="34">
        <f>DATA!$O110 ^2*C109</f>
        <v>273919425</v>
      </c>
      <c r="Q110" s="28">
        <f>DATA!$O110^2*D110</f>
        <v>300904500</v>
      </c>
      <c r="R110" s="38">
        <f>DATA!$O110^2*E109</f>
        <v>572741000</v>
      </c>
    </row>
    <row r="111" spans="2:18" ht="12.75" customHeight="1" x14ac:dyDescent="0.3">
      <c r="B111" s="32">
        <f t="shared" ref="B111:B145" si="70">B110+1</f>
        <v>66</v>
      </c>
      <c r="C111" s="33">
        <v>63327</v>
      </c>
      <c r="D111" s="33">
        <v>71504</v>
      </c>
      <c r="E111" s="34">
        <f>DATA!$C111+DATA!$D111</f>
        <v>134831</v>
      </c>
      <c r="F111" s="34">
        <f>DATA!$B111*DATA!$C111</f>
        <v>4179582</v>
      </c>
      <c r="G111" s="28">
        <f>DATA!$B111*DATA!$D111</f>
        <v>4719264</v>
      </c>
      <c r="H111" s="28">
        <f>DATA!$E111*DATA!$B111</f>
        <v>8898846</v>
      </c>
      <c r="J111" s="39">
        <f t="shared" ref="J111:J145" si="71">J110+1</f>
        <v>66</v>
      </c>
      <c r="K111" s="36">
        <f t="shared" ref="K111:M111" si="72">C111+K110</f>
        <v>4493382</v>
      </c>
      <c r="L111" s="34">
        <f t="shared" si="72"/>
        <v>4320527</v>
      </c>
      <c r="M111" s="34">
        <f t="shared" si="72"/>
        <v>8813909</v>
      </c>
      <c r="O111" s="41">
        <f t="shared" ref="O111:O145" si="73">O110+1</f>
        <v>66</v>
      </c>
      <c r="P111" s="34">
        <f>DATA!$O111 ^2*C110</f>
        <v>280539468</v>
      </c>
      <c r="Q111" s="28">
        <f>DATA!$O111^2*D111</f>
        <v>311471424</v>
      </c>
      <c r="R111" s="38">
        <f>DATA!$O111^2*E110</f>
        <v>590773788</v>
      </c>
    </row>
    <row r="112" spans="2:18" ht="12.75" customHeight="1" x14ac:dyDescent="0.3">
      <c r="B112" s="32">
        <f t="shared" si="70"/>
        <v>67</v>
      </c>
      <c r="C112" s="33">
        <v>62643</v>
      </c>
      <c r="D112" s="33">
        <v>71464</v>
      </c>
      <c r="E112" s="34">
        <f>DATA!$C112+DATA!$D112</f>
        <v>134107</v>
      </c>
      <c r="F112" s="34">
        <f>DATA!$B112*DATA!$C112</f>
        <v>4197081</v>
      </c>
      <c r="G112" s="28">
        <f>DATA!$B112*DATA!$D112</f>
        <v>4788088</v>
      </c>
      <c r="H112" s="28">
        <f>DATA!$E112*DATA!$B112</f>
        <v>8985169</v>
      </c>
      <c r="J112" s="39">
        <f t="shared" si="71"/>
        <v>67</v>
      </c>
      <c r="K112" s="36">
        <f t="shared" ref="K112:M112" si="74">C112+K111</f>
        <v>4556025</v>
      </c>
      <c r="L112" s="34">
        <f t="shared" si="74"/>
        <v>4391991</v>
      </c>
      <c r="M112" s="34">
        <f t="shared" si="74"/>
        <v>8948016</v>
      </c>
      <c r="O112" s="41">
        <f t="shared" si="73"/>
        <v>67</v>
      </c>
      <c r="P112" s="34">
        <f>DATA!$O112 ^2*C111</f>
        <v>284274903</v>
      </c>
      <c r="Q112" s="28">
        <f>DATA!$O112^2*D112</f>
        <v>320801896</v>
      </c>
      <c r="R112" s="38">
        <f>DATA!$O112^2*E111</f>
        <v>605256359</v>
      </c>
    </row>
    <row r="113" spans="1:18" ht="12.75" customHeight="1" x14ac:dyDescent="0.3">
      <c r="B113" s="32">
        <f t="shared" si="70"/>
        <v>68</v>
      </c>
      <c r="C113" s="33">
        <v>62086</v>
      </c>
      <c r="D113" s="33">
        <v>72435</v>
      </c>
      <c r="E113" s="34">
        <f>DATA!$C113+DATA!$D113</f>
        <v>134521</v>
      </c>
      <c r="F113" s="34">
        <f>DATA!$B113*DATA!$C113</f>
        <v>4221848</v>
      </c>
      <c r="G113" s="28">
        <f>DATA!$B113*DATA!$D113</f>
        <v>4925580</v>
      </c>
      <c r="H113" s="28">
        <f>DATA!$E113*DATA!$B113</f>
        <v>9147428</v>
      </c>
      <c r="J113" s="39">
        <f t="shared" si="71"/>
        <v>68</v>
      </c>
      <c r="K113" s="36">
        <f t="shared" ref="K113:M113" si="75">C113+K112</f>
        <v>4618111</v>
      </c>
      <c r="L113" s="34">
        <f t="shared" si="75"/>
        <v>4464426</v>
      </c>
      <c r="M113" s="34">
        <f t="shared" si="75"/>
        <v>9082537</v>
      </c>
      <c r="O113" s="41">
        <f t="shared" si="73"/>
        <v>68</v>
      </c>
      <c r="P113" s="34">
        <f>DATA!$O113 ^2*C112</f>
        <v>289661232</v>
      </c>
      <c r="Q113" s="28">
        <f>DATA!$O113^2*D113</f>
        <v>334939440</v>
      </c>
      <c r="R113" s="38">
        <f>DATA!$O113^2*E112</f>
        <v>620110768</v>
      </c>
    </row>
    <row r="114" spans="1:18" ht="12.75" customHeight="1" x14ac:dyDescent="0.3">
      <c r="B114" s="32">
        <f t="shared" si="70"/>
        <v>69</v>
      </c>
      <c r="C114" s="33">
        <v>60555</v>
      </c>
      <c r="D114" s="33">
        <v>72781</v>
      </c>
      <c r="E114" s="34">
        <f>DATA!$C114+DATA!$D114</f>
        <v>133336</v>
      </c>
      <c r="F114" s="34">
        <f>DATA!$B114*DATA!$C114</f>
        <v>4178295</v>
      </c>
      <c r="G114" s="28">
        <f>DATA!$B114*DATA!$D114</f>
        <v>5021889</v>
      </c>
      <c r="H114" s="28">
        <f>DATA!$E114*DATA!$B114</f>
        <v>9200184</v>
      </c>
      <c r="J114" s="39">
        <f t="shared" si="71"/>
        <v>69</v>
      </c>
      <c r="K114" s="36">
        <f t="shared" ref="K114:M114" si="76">C114+K113</f>
        <v>4678666</v>
      </c>
      <c r="L114" s="34">
        <f t="shared" si="76"/>
        <v>4537207</v>
      </c>
      <c r="M114" s="34">
        <f t="shared" si="76"/>
        <v>9215873</v>
      </c>
      <c r="O114" s="41">
        <f t="shared" si="73"/>
        <v>69</v>
      </c>
      <c r="P114" s="34">
        <f>DATA!$O114 ^2*C113</f>
        <v>295591446</v>
      </c>
      <c r="Q114" s="28">
        <f>DATA!$O114^2*D114</f>
        <v>346510341</v>
      </c>
      <c r="R114" s="38">
        <f>DATA!$O114^2*E113</f>
        <v>640454481</v>
      </c>
    </row>
    <row r="115" spans="1:18" ht="12.75" customHeight="1" x14ac:dyDescent="0.3">
      <c r="B115" s="32">
        <f t="shared" si="70"/>
        <v>70</v>
      </c>
      <c r="C115" s="33">
        <v>58253</v>
      </c>
      <c r="D115" s="33">
        <v>70628</v>
      </c>
      <c r="E115" s="34">
        <f>DATA!$C115+DATA!$D115</f>
        <v>128881</v>
      </c>
      <c r="F115" s="34">
        <f>DATA!$B115*DATA!$C115</f>
        <v>4077710</v>
      </c>
      <c r="G115" s="28">
        <f>DATA!$B115*DATA!$D115</f>
        <v>4943960</v>
      </c>
      <c r="H115" s="28">
        <f>DATA!$E115*DATA!$B115</f>
        <v>9021670</v>
      </c>
      <c r="J115" s="39">
        <f t="shared" si="71"/>
        <v>70</v>
      </c>
      <c r="K115" s="36">
        <f t="shared" ref="K115:M115" si="77">C115+K114</f>
        <v>4736919</v>
      </c>
      <c r="L115" s="34">
        <f t="shared" si="77"/>
        <v>4607835</v>
      </c>
      <c r="M115" s="34">
        <f t="shared" si="77"/>
        <v>9344754</v>
      </c>
      <c r="O115" s="41">
        <f t="shared" si="73"/>
        <v>70</v>
      </c>
      <c r="P115" s="34">
        <f>DATA!$O115 ^2*C114</f>
        <v>296719500</v>
      </c>
      <c r="Q115" s="28">
        <f>DATA!$O115^2*D115</f>
        <v>346077200</v>
      </c>
      <c r="R115" s="38">
        <f>DATA!$O115^2*E114</f>
        <v>653346400</v>
      </c>
    </row>
    <row r="116" spans="1:18" ht="12.75" customHeight="1" x14ac:dyDescent="0.3">
      <c r="B116" s="32">
        <f t="shared" si="70"/>
        <v>71</v>
      </c>
      <c r="C116" s="33">
        <v>54990</v>
      </c>
      <c r="D116" s="33">
        <v>68221</v>
      </c>
      <c r="E116" s="34">
        <f>DATA!$C116+DATA!$D116</f>
        <v>123211</v>
      </c>
      <c r="F116" s="34">
        <f>DATA!$B116*DATA!$C116</f>
        <v>3904290</v>
      </c>
      <c r="G116" s="28">
        <f>DATA!$B116*DATA!$D116</f>
        <v>4843691</v>
      </c>
      <c r="H116" s="28">
        <f>DATA!$E116*DATA!$B116</f>
        <v>8747981</v>
      </c>
      <c r="J116" s="39">
        <f t="shared" si="71"/>
        <v>71</v>
      </c>
      <c r="K116" s="36">
        <f t="shared" ref="K116:M116" si="78">C116+K115</f>
        <v>4791909</v>
      </c>
      <c r="L116" s="34">
        <f t="shared" si="78"/>
        <v>4676056</v>
      </c>
      <c r="M116" s="34">
        <f t="shared" si="78"/>
        <v>9467965</v>
      </c>
      <c r="O116" s="41">
        <f t="shared" si="73"/>
        <v>71</v>
      </c>
      <c r="P116" s="34">
        <f>DATA!$O116 ^2*C115</f>
        <v>293653373</v>
      </c>
      <c r="Q116" s="28">
        <f>DATA!$O116^2*D116</f>
        <v>343902061</v>
      </c>
      <c r="R116" s="38">
        <f>DATA!$O116^2*E115</f>
        <v>649689121</v>
      </c>
    </row>
    <row r="117" spans="1:18" ht="12.75" customHeight="1" x14ac:dyDescent="0.3">
      <c r="B117" s="32">
        <f t="shared" si="70"/>
        <v>72</v>
      </c>
      <c r="C117" s="33">
        <v>55353</v>
      </c>
      <c r="D117" s="33">
        <v>69175</v>
      </c>
      <c r="E117" s="34">
        <f>DATA!$C117+DATA!$D117</f>
        <v>124528</v>
      </c>
      <c r="F117" s="34">
        <f>DATA!$B117*DATA!$C117</f>
        <v>3985416</v>
      </c>
      <c r="G117" s="28">
        <f>DATA!$B117*DATA!$D117</f>
        <v>4980600</v>
      </c>
      <c r="H117" s="28">
        <f>DATA!$E117*DATA!$B117</f>
        <v>8966016</v>
      </c>
      <c r="J117" s="39">
        <f t="shared" si="71"/>
        <v>72</v>
      </c>
      <c r="K117" s="36">
        <f t="shared" ref="K117:M117" si="79">C117+K116</f>
        <v>4847262</v>
      </c>
      <c r="L117" s="34">
        <f t="shared" si="79"/>
        <v>4745231</v>
      </c>
      <c r="M117" s="34">
        <f t="shared" si="79"/>
        <v>9592493</v>
      </c>
      <c r="O117" s="41">
        <f t="shared" si="73"/>
        <v>72</v>
      </c>
      <c r="P117" s="34">
        <f>DATA!$O117 ^2*C116</f>
        <v>285068160</v>
      </c>
      <c r="Q117" s="28">
        <f>DATA!$O117^2*D117</f>
        <v>358603200</v>
      </c>
      <c r="R117" s="38">
        <f>DATA!$O117^2*E116</f>
        <v>638725824</v>
      </c>
    </row>
    <row r="118" spans="1:18" ht="12.75" customHeight="1" x14ac:dyDescent="0.3">
      <c r="B118" s="32">
        <f t="shared" si="70"/>
        <v>73</v>
      </c>
      <c r="C118" s="33">
        <v>54972</v>
      </c>
      <c r="D118" s="33">
        <v>71215</v>
      </c>
      <c r="E118" s="34">
        <f>DATA!$C118+DATA!$D118</f>
        <v>126187</v>
      </c>
      <c r="F118" s="34">
        <f>DATA!$B118*DATA!$C118</f>
        <v>4012956</v>
      </c>
      <c r="G118" s="28">
        <f>DATA!$B118*DATA!$D118</f>
        <v>5198695</v>
      </c>
      <c r="H118" s="28">
        <f>DATA!$E118*DATA!$B118</f>
        <v>9211651</v>
      </c>
      <c r="J118" s="39">
        <f t="shared" si="71"/>
        <v>73</v>
      </c>
      <c r="K118" s="36">
        <f t="shared" ref="K118:M118" si="80">C118+K117</f>
        <v>4902234</v>
      </c>
      <c r="L118" s="34">
        <f t="shared" si="80"/>
        <v>4816446</v>
      </c>
      <c r="M118" s="34">
        <f t="shared" si="80"/>
        <v>9718680</v>
      </c>
      <c r="O118" s="41">
        <f t="shared" si="73"/>
        <v>73</v>
      </c>
      <c r="P118" s="34">
        <f>DATA!$O118 ^2*C117</f>
        <v>294976137</v>
      </c>
      <c r="Q118" s="28">
        <f>DATA!$O118^2*D118</f>
        <v>379504735</v>
      </c>
      <c r="R118" s="38">
        <f>DATA!$O118^2*E117</f>
        <v>663609712</v>
      </c>
    </row>
    <row r="119" spans="1:18" ht="12.75" customHeight="1" x14ac:dyDescent="0.3">
      <c r="B119" s="32">
        <f t="shared" si="70"/>
        <v>74</v>
      </c>
      <c r="C119" s="33">
        <v>50609</v>
      </c>
      <c r="D119" s="33">
        <v>67761</v>
      </c>
      <c r="E119" s="34">
        <f>DATA!$C119+DATA!$D119</f>
        <v>118370</v>
      </c>
      <c r="F119" s="34">
        <f>DATA!$B119*DATA!$C119</f>
        <v>3745066</v>
      </c>
      <c r="G119" s="28">
        <f>DATA!$B119*DATA!$D119</f>
        <v>5014314</v>
      </c>
      <c r="H119" s="28">
        <f>DATA!$E119*DATA!$B119</f>
        <v>8759380</v>
      </c>
      <c r="J119" s="39">
        <f t="shared" si="71"/>
        <v>74</v>
      </c>
      <c r="K119" s="36">
        <f t="shared" ref="K119:M119" si="81">C119+K118</f>
        <v>4952843</v>
      </c>
      <c r="L119" s="34">
        <f t="shared" si="81"/>
        <v>4884207</v>
      </c>
      <c r="M119" s="34">
        <f t="shared" si="81"/>
        <v>9837050</v>
      </c>
      <c r="O119" s="41">
        <f t="shared" si="73"/>
        <v>74</v>
      </c>
      <c r="P119" s="34">
        <f>DATA!$O119 ^2*C118</f>
        <v>301026672</v>
      </c>
      <c r="Q119" s="28">
        <f>DATA!$O119^2*D119</f>
        <v>371059236</v>
      </c>
      <c r="R119" s="38">
        <f>DATA!$O119^2*E118</f>
        <v>691000012</v>
      </c>
    </row>
    <row r="120" spans="1:18" ht="12.75" customHeight="1" x14ac:dyDescent="0.3">
      <c r="A120" s="8"/>
      <c r="B120" s="32">
        <f t="shared" si="70"/>
        <v>75</v>
      </c>
      <c r="C120" s="33">
        <v>38391</v>
      </c>
      <c r="D120" s="33">
        <v>53993</v>
      </c>
      <c r="E120" s="34">
        <f>DATA!$C120+DATA!$D120</f>
        <v>92384</v>
      </c>
      <c r="F120" s="34">
        <f>DATA!$B120*DATA!$C120</f>
        <v>2879325</v>
      </c>
      <c r="G120" s="28">
        <f>DATA!$B120*DATA!$D120</f>
        <v>4049475</v>
      </c>
      <c r="H120" s="28">
        <f>DATA!$E120*DATA!$B120</f>
        <v>6928800</v>
      </c>
      <c r="J120" s="39">
        <f t="shared" si="71"/>
        <v>75</v>
      </c>
      <c r="K120" s="36">
        <f t="shared" ref="K120:M120" si="82">C120+K119</f>
        <v>4991234</v>
      </c>
      <c r="L120" s="34">
        <f t="shared" si="82"/>
        <v>4938200</v>
      </c>
      <c r="M120" s="34">
        <f t="shared" si="82"/>
        <v>9929434</v>
      </c>
      <c r="O120" s="41">
        <f t="shared" si="73"/>
        <v>75</v>
      </c>
      <c r="P120" s="34">
        <f>DATA!$O120 ^2*C119</f>
        <v>284675625</v>
      </c>
      <c r="Q120" s="28">
        <f>DATA!$O120^2*D120</f>
        <v>303710625</v>
      </c>
      <c r="R120" s="38">
        <f>DATA!$O120^2*E119</f>
        <v>665831250</v>
      </c>
    </row>
    <row r="121" spans="1:18" ht="12.75" customHeight="1" x14ac:dyDescent="0.3">
      <c r="B121" s="32">
        <f t="shared" si="70"/>
        <v>76</v>
      </c>
      <c r="C121" s="33">
        <v>38781</v>
      </c>
      <c r="D121" s="33">
        <v>55037</v>
      </c>
      <c r="E121" s="34">
        <f>DATA!$C121+DATA!$D121</f>
        <v>93818</v>
      </c>
      <c r="F121" s="34">
        <f>DATA!$B121*DATA!$C121</f>
        <v>2947356</v>
      </c>
      <c r="G121" s="28">
        <f>DATA!$B121*DATA!$D121</f>
        <v>4182812</v>
      </c>
      <c r="H121" s="28">
        <f>DATA!$E121*DATA!$B121</f>
        <v>7130168</v>
      </c>
      <c r="J121" s="39">
        <f t="shared" si="71"/>
        <v>76</v>
      </c>
      <c r="K121" s="36">
        <f t="shared" ref="K121:M121" si="83">C121+K120</f>
        <v>5030015</v>
      </c>
      <c r="L121" s="34">
        <f t="shared" si="83"/>
        <v>4993237</v>
      </c>
      <c r="M121" s="34">
        <f t="shared" si="83"/>
        <v>10023252</v>
      </c>
      <c r="O121" s="41">
        <f t="shared" si="73"/>
        <v>76</v>
      </c>
      <c r="P121" s="34">
        <f>DATA!$O121 ^2*C120</f>
        <v>221746416</v>
      </c>
      <c r="Q121" s="28">
        <f>DATA!$O121^2*D121</f>
        <v>317893712</v>
      </c>
      <c r="R121" s="38">
        <f>DATA!$O121^2*E120</f>
        <v>533609984</v>
      </c>
    </row>
    <row r="122" spans="1:18" ht="12.75" customHeight="1" x14ac:dyDescent="0.3">
      <c r="B122" s="32">
        <f t="shared" si="70"/>
        <v>77</v>
      </c>
      <c r="C122" s="33">
        <v>35853</v>
      </c>
      <c r="D122" s="33">
        <v>51902</v>
      </c>
      <c r="E122" s="34">
        <f>DATA!$C122+DATA!$D122</f>
        <v>87755</v>
      </c>
      <c r="F122" s="34">
        <f>DATA!$B122*DATA!$C122</f>
        <v>2760681</v>
      </c>
      <c r="G122" s="28">
        <f>DATA!$B122*DATA!$D122</f>
        <v>3996454</v>
      </c>
      <c r="H122" s="28">
        <f>DATA!$E122*DATA!$B122</f>
        <v>6757135</v>
      </c>
      <c r="J122" s="39">
        <f t="shared" si="71"/>
        <v>77</v>
      </c>
      <c r="K122" s="36">
        <f t="shared" ref="K122:M122" si="84">C122+K121</f>
        <v>5065868</v>
      </c>
      <c r="L122" s="34">
        <f t="shared" si="84"/>
        <v>5045139</v>
      </c>
      <c r="M122" s="34">
        <f t="shared" si="84"/>
        <v>10111007</v>
      </c>
      <c r="O122" s="41">
        <f t="shared" si="73"/>
        <v>77</v>
      </c>
      <c r="P122" s="34">
        <f>DATA!$O122 ^2*C121</f>
        <v>229932549</v>
      </c>
      <c r="Q122" s="28">
        <f>DATA!$O122^2*D122</f>
        <v>307726958</v>
      </c>
      <c r="R122" s="38">
        <f>DATA!$O122^2*E121</f>
        <v>556246922</v>
      </c>
    </row>
    <row r="123" spans="1:18" ht="12.75" customHeight="1" x14ac:dyDescent="0.3">
      <c r="B123" s="32">
        <f t="shared" si="70"/>
        <v>78</v>
      </c>
      <c r="C123" s="33">
        <v>30110</v>
      </c>
      <c r="D123" s="33">
        <v>44718</v>
      </c>
      <c r="E123" s="34">
        <f>DATA!$C123+DATA!$D123</f>
        <v>74828</v>
      </c>
      <c r="F123" s="34">
        <f>DATA!$B123*DATA!$C123</f>
        <v>2348580</v>
      </c>
      <c r="G123" s="28">
        <f>DATA!$B123*DATA!$D123</f>
        <v>3488004</v>
      </c>
      <c r="H123" s="28">
        <f>DATA!$E123*DATA!$B123</f>
        <v>5836584</v>
      </c>
      <c r="J123" s="39">
        <f t="shared" si="71"/>
        <v>78</v>
      </c>
      <c r="K123" s="36">
        <f t="shared" ref="K123:M123" si="85">C123+K122</f>
        <v>5095978</v>
      </c>
      <c r="L123" s="34">
        <f t="shared" si="85"/>
        <v>5089857</v>
      </c>
      <c r="M123" s="34">
        <f t="shared" si="85"/>
        <v>10185835</v>
      </c>
      <c r="O123" s="41">
        <f t="shared" si="73"/>
        <v>78</v>
      </c>
      <c r="P123" s="34">
        <f>DATA!$O123 ^2*C122</f>
        <v>218129652</v>
      </c>
      <c r="Q123" s="28">
        <f>DATA!$O123^2*D123</f>
        <v>272064312</v>
      </c>
      <c r="R123" s="38">
        <f>DATA!$O123^2*E122</f>
        <v>533901420</v>
      </c>
    </row>
    <row r="124" spans="1:18" ht="12.75" customHeight="1" x14ac:dyDescent="0.3">
      <c r="B124" s="32">
        <f t="shared" si="70"/>
        <v>79</v>
      </c>
      <c r="C124" s="33">
        <v>26969</v>
      </c>
      <c r="D124" s="33">
        <v>41447</v>
      </c>
      <c r="E124" s="34">
        <f>DATA!$C124+DATA!$D124</f>
        <v>68416</v>
      </c>
      <c r="F124" s="34">
        <f>DATA!$B124*DATA!$C124</f>
        <v>2130551</v>
      </c>
      <c r="G124" s="28">
        <f>DATA!$B124*DATA!$D124</f>
        <v>3274313</v>
      </c>
      <c r="H124" s="28">
        <f>DATA!$E124*DATA!$B124</f>
        <v>5404864</v>
      </c>
      <c r="J124" s="39">
        <f t="shared" si="71"/>
        <v>79</v>
      </c>
      <c r="K124" s="36">
        <f t="shared" ref="K124:M124" si="86">C124+K123</f>
        <v>5122947</v>
      </c>
      <c r="L124" s="34">
        <f t="shared" si="86"/>
        <v>5131304</v>
      </c>
      <c r="M124" s="34">
        <f t="shared" si="86"/>
        <v>10254251</v>
      </c>
      <c r="O124" s="41">
        <f t="shared" si="73"/>
        <v>79</v>
      </c>
      <c r="P124" s="34">
        <f>DATA!$O124 ^2*C123</f>
        <v>187916510</v>
      </c>
      <c r="Q124" s="28">
        <f>DATA!$O124^2*D124</f>
        <v>258670727</v>
      </c>
      <c r="R124" s="38">
        <f>DATA!$O124^2*E123</f>
        <v>467001548</v>
      </c>
    </row>
    <row r="125" spans="1:18" ht="12.75" customHeight="1" x14ac:dyDescent="0.3">
      <c r="B125" s="32">
        <f t="shared" si="70"/>
        <v>80</v>
      </c>
      <c r="C125" s="33">
        <v>24818</v>
      </c>
      <c r="D125" s="33">
        <v>38966</v>
      </c>
      <c r="E125" s="34">
        <f>DATA!$C125+DATA!$D125</f>
        <v>63784</v>
      </c>
      <c r="F125" s="34">
        <f>DATA!$B125*DATA!$C125</f>
        <v>1985440</v>
      </c>
      <c r="G125" s="28">
        <f>DATA!$B125*DATA!$D125</f>
        <v>3117280</v>
      </c>
      <c r="H125" s="28">
        <f>DATA!$E125*DATA!$B125</f>
        <v>5102720</v>
      </c>
      <c r="J125" s="39">
        <f t="shared" si="71"/>
        <v>80</v>
      </c>
      <c r="K125" s="36">
        <f t="shared" ref="K125:M125" si="87">C125+K124</f>
        <v>5147765</v>
      </c>
      <c r="L125" s="34">
        <f t="shared" si="87"/>
        <v>5170270</v>
      </c>
      <c r="M125" s="34">
        <f t="shared" si="87"/>
        <v>10318035</v>
      </c>
      <c r="O125" s="41">
        <f t="shared" si="73"/>
        <v>80</v>
      </c>
      <c r="P125" s="34">
        <f>DATA!$O125 ^2*C124</f>
        <v>172601600</v>
      </c>
      <c r="Q125" s="28">
        <f>DATA!$O125^2*D125</f>
        <v>249382400</v>
      </c>
      <c r="R125" s="38">
        <f>DATA!$O125^2*E124</f>
        <v>437862400</v>
      </c>
    </row>
    <row r="126" spans="1:18" ht="12.75" customHeight="1" x14ac:dyDescent="0.3">
      <c r="B126" s="32">
        <f t="shared" si="70"/>
        <v>81</v>
      </c>
      <c r="C126" s="33">
        <v>19992</v>
      </c>
      <c r="D126" s="33">
        <v>33294</v>
      </c>
      <c r="E126" s="34">
        <f>DATA!$C126+DATA!$D126</f>
        <v>53286</v>
      </c>
      <c r="F126" s="34">
        <f>DATA!$B126*DATA!$C126</f>
        <v>1619352</v>
      </c>
      <c r="G126" s="28">
        <f>DATA!$B126*DATA!$D126</f>
        <v>2696814</v>
      </c>
      <c r="H126" s="28">
        <f>DATA!$E126*DATA!$B126</f>
        <v>4316166</v>
      </c>
      <c r="J126" s="39">
        <f t="shared" si="71"/>
        <v>81</v>
      </c>
      <c r="K126" s="36">
        <f t="shared" ref="K126:M126" si="88">C126+K125</f>
        <v>5167757</v>
      </c>
      <c r="L126" s="34">
        <f t="shared" si="88"/>
        <v>5203564</v>
      </c>
      <c r="M126" s="34">
        <f t="shared" si="88"/>
        <v>10371321</v>
      </c>
      <c r="O126" s="41">
        <f t="shared" si="73"/>
        <v>81</v>
      </c>
      <c r="P126" s="34">
        <f>DATA!$O126 ^2*C125</f>
        <v>162830898</v>
      </c>
      <c r="Q126" s="28">
        <f>DATA!$O126^2*D126</f>
        <v>218441934</v>
      </c>
      <c r="R126" s="38">
        <f>DATA!$O126^2*E125</f>
        <v>418486824</v>
      </c>
    </row>
    <row r="127" spans="1:18" ht="12.75" customHeight="1" x14ac:dyDescent="0.3">
      <c r="B127" s="32">
        <f t="shared" si="70"/>
        <v>82</v>
      </c>
      <c r="C127" s="33">
        <v>17455</v>
      </c>
      <c r="D127" s="33">
        <v>30126</v>
      </c>
      <c r="E127" s="34">
        <f>DATA!$C127+DATA!$D127</f>
        <v>47581</v>
      </c>
      <c r="F127" s="34">
        <f>DATA!$B127*DATA!$C127</f>
        <v>1431310</v>
      </c>
      <c r="G127" s="28">
        <f>DATA!$B127*DATA!$D127</f>
        <v>2470332</v>
      </c>
      <c r="H127" s="28">
        <f>DATA!$E127*DATA!$B127</f>
        <v>3901642</v>
      </c>
      <c r="J127" s="39">
        <f t="shared" si="71"/>
        <v>82</v>
      </c>
      <c r="K127" s="36">
        <f t="shared" ref="K127:M127" si="89">C127+K126</f>
        <v>5185212</v>
      </c>
      <c r="L127" s="34">
        <f t="shared" si="89"/>
        <v>5233690</v>
      </c>
      <c r="M127" s="34">
        <f t="shared" si="89"/>
        <v>10418902</v>
      </c>
      <c r="O127" s="41">
        <f t="shared" si="73"/>
        <v>82</v>
      </c>
      <c r="P127" s="34">
        <f>DATA!$O127 ^2*C126</f>
        <v>134426208</v>
      </c>
      <c r="Q127" s="28">
        <f>DATA!$O127^2*D127</f>
        <v>202567224</v>
      </c>
      <c r="R127" s="38">
        <f>DATA!$O127^2*E126</f>
        <v>358295064</v>
      </c>
    </row>
    <row r="128" spans="1:18" ht="12.75" customHeight="1" x14ac:dyDescent="0.3">
      <c r="B128" s="32">
        <f t="shared" si="70"/>
        <v>83</v>
      </c>
      <c r="C128" s="33">
        <v>14818</v>
      </c>
      <c r="D128" s="33">
        <v>26848</v>
      </c>
      <c r="E128" s="34">
        <f>DATA!$C128+DATA!$D128</f>
        <v>41666</v>
      </c>
      <c r="F128" s="34">
        <f>DATA!$B128*DATA!$C128</f>
        <v>1229894</v>
      </c>
      <c r="G128" s="28">
        <f>DATA!$B128*DATA!$D128</f>
        <v>2228384</v>
      </c>
      <c r="H128" s="28">
        <f>DATA!$E128*DATA!$B128</f>
        <v>3458278</v>
      </c>
      <c r="J128" s="39">
        <f t="shared" si="71"/>
        <v>83</v>
      </c>
      <c r="K128" s="36">
        <f t="shared" ref="K128:M128" si="90">C128+K127</f>
        <v>5200030</v>
      </c>
      <c r="L128" s="34">
        <f t="shared" si="90"/>
        <v>5260538</v>
      </c>
      <c r="M128" s="34">
        <f t="shared" si="90"/>
        <v>10460568</v>
      </c>
      <c r="O128" s="41">
        <f t="shared" si="73"/>
        <v>83</v>
      </c>
      <c r="P128" s="34">
        <f>DATA!$O128 ^2*C127</f>
        <v>120247495</v>
      </c>
      <c r="Q128" s="28">
        <f>DATA!$O128^2*D128</f>
        <v>184955872</v>
      </c>
      <c r="R128" s="38">
        <f>DATA!$O128^2*E127</f>
        <v>327785509</v>
      </c>
    </row>
    <row r="129" spans="2:18" ht="12.75" customHeight="1" x14ac:dyDescent="0.3">
      <c r="B129" s="32">
        <f t="shared" si="70"/>
        <v>84</v>
      </c>
      <c r="C129" s="33">
        <v>13105</v>
      </c>
      <c r="D129" s="33">
        <v>24715</v>
      </c>
      <c r="E129" s="34">
        <f>DATA!$C129+DATA!$D129</f>
        <v>37820</v>
      </c>
      <c r="F129" s="34">
        <f>DATA!$B129*DATA!$C129</f>
        <v>1100820</v>
      </c>
      <c r="G129" s="28">
        <f>DATA!$B129*DATA!$D129</f>
        <v>2076060</v>
      </c>
      <c r="H129" s="28">
        <f>DATA!$E129*DATA!$B129</f>
        <v>3176880</v>
      </c>
      <c r="J129" s="39">
        <f t="shared" si="71"/>
        <v>84</v>
      </c>
      <c r="K129" s="36">
        <f t="shared" ref="K129:M129" si="91">C129+K128</f>
        <v>5213135</v>
      </c>
      <c r="L129" s="34">
        <f t="shared" si="91"/>
        <v>5285253</v>
      </c>
      <c r="M129" s="34">
        <f t="shared" si="91"/>
        <v>10498388</v>
      </c>
      <c r="O129" s="41">
        <f t="shared" si="73"/>
        <v>84</v>
      </c>
      <c r="P129" s="34">
        <f>DATA!$O129 ^2*C128</f>
        <v>104555808</v>
      </c>
      <c r="Q129" s="28">
        <f>DATA!$O129^2*D129</f>
        <v>174389040</v>
      </c>
      <c r="R129" s="38">
        <f>DATA!$O129^2*E128</f>
        <v>293995296</v>
      </c>
    </row>
    <row r="130" spans="2:18" ht="12.75" customHeight="1" x14ac:dyDescent="0.3">
      <c r="B130" s="32">
        <f t="shared" si="70"/>
        <v>85</v>
      </c>
      <c r="C130" s="33">
        <v>11760</v>
      </c>
      <c r="D130" s="33">
        <v>22525</v>
      </c>
      <c r="E130" s="34">
        <f>DATA!$C130+DATA!$D130</f>
        <v>34285</v>
      </c>
      <c r="F130" s="34">
        <f>DATA!$B130*DATA!$C130</f>
        <v>999600</v>
      </c>
      <c r="G130" s="28">
        <f>DATA!$B130*DATA!$D130</f>
        <v>1914625</v>
      </c>
      <c r="H130" s="28">
        <f>DATA!$E130*DATA!$B130</f>
        <v>2914225</v>
      </c>
      <c r="J130" s="39">
        <f t="shared" si="71"/>
        <v>85</v>
      </c>
      <c r="K130" s="36">
        <f t="shared" ref="K130:M130" si="92">C130+K129</f>
        <v>5224895</v>
      </c>
      <c r="L130" s="34">
        <f t="shared" si="92"/>
        <v>5307778</v>
      </c>
      <c r="M130" s="34">
        <f t="shared" si="92"/>
        <v>10532673</v>
      </c>
      <c r="O130" s="41">
        <f t="shared" si="73"/>
        <v>85</v>
      </c>
      <c r="P130" s="34">
        <f>DATA!$O130 ^2*C129</f>
        <v>94683625</v>
      </c>
      <c r="Q130" s="28">
        <f>DATA!$O130^2*D130</f>
        <v>162743125</v>
      </c>
      <c r="R130" s="38">
        <f>DATA!$O130^2*E129</f>
        <v>273249500</v>
      </c>
    </row>
    <row r="131" spans="2:18" ht="12.75" customHeight="1" x14ac:dyDescent="0.3">
      <c r="B131" s="32">
        <f t="shared" si="70"/>
        <v>86</v>
      </c>
      <c r="C131" s="33">
        <v>10190</v>
      </c>
      <c r="D131" s="33">
        <v>20809</v>
      </c>
      <c r="E131" s="34">
        <f>DATA!$C131+DATA!$D131</f>
        <v>30999</v>
      </c>
      <c r="F131" s="34">
        <f>DATA!$B131*DATA!$C131</f>
        <v>876340</v>
      </c>
      <c r="G131" s="28">
        <f>DATA!$B131*DATA!$D131</f>
        <v>1789574</v>
      </c>
      <c r="H131" s="28">
        <f>DATA!$E131*DATA!$B131</f>
        <v>2665914</v>
      </c>
      <c r="J131" s="39">
        <f t="shared" si="71"/>
        <v>86</v>
      </c>
      <c r="K131" s="36">
        <f t="shared" ref="K131:M131" si="93">C131+K130</f>
        <v>5235085</v>
      </c>
      <c r="L131" s="34">
        <f t="shared" si="93"/>
        <v>5328587</v>
      </c>
      <c r="M131" s="34">
        <f t="shared" si="93"/>
        <v>10563672</v>
      </c>
      <c r="O131" s="41">
        <f t="shared" si="73"/>
        <v>86</v>
      </c>
      <c r="P131" s="34">
        <f>DATA!$O131 ^2*C130</f>
        <v>86976960</v>
      </c>
      <c r="Q131" s="28">
        <f>DATA!$O131^2*D131</f>
        <v>153903364</v>
      </c>
      <c r="R131" s="38">
        <f>DATA!$O131^2*E130</f>
        <v>253571860</v>
      </c>
    </row>
    <row r="132" spans="2:18" ht="12.75" customHeight="1" x14ac:dyDescent="0.3">
      <c r="B132" s="32">
        <f t="shared" si="70"/>
        <v>87</v>
      </c>
      <c r="C132" s="33">
        <v>8809</v>
      </c>
      <c r="D132" s="33">
        <v>18726</v>
      </c>
      <c r="E132" s="34">
        <f>DATA!$C132+DATA!$D132</f>
        <v>27535</v>
      </c>
      <c r="F132" s="34">
        <f>DATA!$B132*DATA!$C132</f>
        <v>766383</v>
      </c>
      <c r="G132" s="28">
        <f>DATA!$B132*DATA!$D132</f>
        <v>1629162</v>
      </c>
      <c r="H132" s="28">
        <f>DATA!$E132*DATA!$B132</f>
        <v>2395545</v>
      </c>
      <c r="J132" s="39">
        <f t="shared" si="71"/>
        <v>87</v>
      </c>
      <c r="K132" s="36">
        <f t="shared" ref="K132:M132" si="94">C132+K131</f>
        <v>5243894</v>
      </c>
      <c r="L132" s="34">
        <f t="shared" si="94"/>
        <v>5347313</v>
      </c>
      <c r="M132" s="34">
        <f t="shared" si="94"/>
        <v>10591207</v>
      </c>
      <c r="O132" s="41">
        <f t="shared" si="73"/>
        <v>87</v>
      </c>
      <c r="P132" s="34">
        <f>DATA!$O132 ^2*C131</f>
        <v>77128110</v>
      </c>
      <c r="Q132" s="28">
        <f>DATA!$O132^2*D132</f>
        <v>141737094</v>
      </c>
      <c r="R132" s="38">
        <f>DATA!$O132^2*E131</f>
        <v>234631431</v>
      </c>
    </row>
    <row r="133" spans="2:18" ht="12.75" customHeight="1" x14ac:dyDescent="0.3">
      <c r="B133" s="32">
        <f t="shared" si="70"/>
        <v>88</v>
      </c>
      <c r="C133" s="33">
        <v>7654</v>
      </c>
      <c r="D133" s="33">
        <v>17152</v>
      </c>
      <c r="E133" s="34">
        <f>DATA!$C133+DATA!$D133</f>
        <v>24806</v>
      </c>
      <c r="F133" s="34">
        <f>DATA!$B133*DATA!$C133</f>
        <v>673552</v>
      </c>
      <c r="G133" s="28">
        <f>DATA!$B133*DATA!$D133</f>
        <v>1509376</v>
      </c>
      <c r="H133" s="28">
        <f>DATA!$E133*DATA!$B133</f>
        <v>2182928</v>
      </c>
      <c r="J133" s="39">
        <f t="shared" si="71"/>
        <v>88</v>
      </c>
      <c r="K133" s="36">
        <f t="shared" ref="K133:M133" si="95">C133+K132</f>
        <v>5251548</v>
      </c>
      <c r="L133" s="34">
        <f t="shared" si="95"/>
        <v>5364465</v>
      </c>
      <c r="M133" s="34">
        <f t="shared" si="95"/>
        <v>10616013</v>
      </c>
      <c r="O133" s="41">
        <f t="shared" si="73"/>
        <v>88</v>
      </c>
      <c r="P133" s="34">
        <f>DATA!$O133 ^2*C132</f>
        <v>68216896</v>
      </c>
      <c r="Q133" s="28">
        <f>DATA!$O133^2*D133</f>
        <v>132825088</v>
      </c>
      <c r="R133" s="38">
        <f>DATA!$O133^2*E132</f>
        <v>213231040</v>
      </c>
    </row>
    <row r="134" spans="2:18" ht="12.75" customHeight="1" x14ac:dyDescent="0.3">
      <c r="B134" s="32">
        <f t="shared" si="70"/>
        <v>89</v>
      </c>
      <c r="C134" s="33">
        <v>6346</v>
      </c>
      <c r="D134" s="33">
        <v>14519</v>
      </c>
      <c r="E134" s="34">
        <f>DATA!$C134+DATA!$D134</f>
        <v>20865</v>
      </c>
      <c r="F134" s="34">
        <f>DATA!$B134*DATA!$C134</f>
        <v>564794</v>
      </c>
      <c r="G134" s="28">
        <f>DATA!$B134*DATA!$D134</f>
        <v>1292191</v>
      </c>
      <c r="H134" s="28">
        <f>DATA!$E134*DATA!$B134</f>
        <v>1856985</v>
      </c>
      <c r="J134" s="39">
        <f t="shared" si="71"/>
        <v>89</v>
      </c>
      <c r="K134" s="36">
        <f t="shared" ref="K134:M134" si="96">C134+K133</f>
        <v>5257894</v>
      </c>
      <c r="L134" s="34">
        <f t="shared" si="96"/>
        <v>5378984</v>
      </c>
      <c r="M134" s="34">
        <f t="shared" si="96"/>
        <v>10636878</v>
      </c>
      <c r="O134" s="41">
        <f t="shared" si="73"/>
        <v>89</v>
      </c>
      <c r="P134" s="34">
        <f>DATA!$O134 ^2*C133</f>
        <v>60627334</v>
      </c>
      <c r="Q134" s="28">
        <f>DATA!$O134^2*D134</f>
        <v>115004999</v>
      </c>
      <c r="R134" s="38">
        <f>DATA!$O134^2*E133</f>
        <v>196488326</v>
      </c>
    </row>
    <row r="135" spans="2:18" ht="12.75" customHeight="1" x14ac:dyDescent="0.3">
      <c r="B135" s="32">
        <f t="shared" si="70"/>
        <v>90</v>
      </c>
      <c r="C135" s="33">
        <v>5096</v>
      </c>
      <c r="D135" s="33">
        <v>12342</v>
      </c>
      <c r="E135" s="34">
        <f>DATA!$C135+DATA!$D135</f>
        <v>17438</v>
      </c>
      <c r="F135" s="34">
        <f>DATA!$B135*DATA!$C135</f>
        <v>458640</v>
      </c>
      <c r="G135" s="28">
        <f>DATA!$B135*DATA!$D135</f>
        <v>1110780</v>
      </c>
      <c r="H135" s="28">
        <f>DATA!$E135*DATA!$B135</f>
        <v>1569420</v>
      </c>
      <c r="J135" s="39">
        <f t="shared" si="71"/>
        <v>90</v>
      </c>
      <c r="K135" s="36">
        <f t="shared" ref="K135:M135" si="97">C135+K134</f>
        <v>5262990</v>
      </c>
      <c r="L135" s="34">
        <f t="shared" si="97"/>
        <v>5391326</v>
      </c>
      <c r="M135" s="34">
        <f t="shared" si="97"/>
        <v>10654316</v>
      </c>
      <c r="O135" s="41">
        <f t="shared" si="73"/>
        <v>90</v>
      </c>
      <c r="P135" s="34">
        <f>DATA!$O135 ^2*C134</f>
        <v>51402600</v>
      </c>
      <c r="Q135" s="28">
        <f>DATA!$O135^2*D135</f>
        <v>99970200</v>
      </c>
      <c r="R135" s="38">
        <f>DATA!$O135^2*E134</f>
        <v>169006500</v>
      </c>
    </row>
    <row r="136" spans="2:18" ht="12.75" customHeight="1" x14ac:dyDescent="0.3">
      <c r="B136" s="32">
        <f t="shared" si="70"/>
        <v>91</v>
      </c>
      <c r="C136" s="33">
        <v>3671</v>
      </c>
      <c r="D136" s="33">
        <v>9447</v>
      </c>
      <c r="E136" s="34">
        <f>DATA!$C136+DATA!$D136</f>
        <v>13118</v>
      </c>
      <c r="F136" s="34">
        <f>DATA!$B136*DATA!$C136</f>
        <v>334061</v>
      </c>
      <c r="G136" s="28">
        <f>DATA!$B136*DATA!$D136</f>
        <v>859677</v>
      </c>
      <c r="H136" s="28">
        <f>DATA!$E136*DATA!$B136</f>
        <v>1193738</v>
      </c>
      <c r="J136" s="39">
        <f t="shared" si="71"/>
        <v>91</v>
      </c>
      <c r="K136" s="36">
        <f t="shared" ref="K136:M136" si="98">C136+K135</f>
        <v>5266661</v>
      </c>
      <c r="L136" s="34">
        <f t="shared" si="98"/>
        <v>5400773</v>
      </c>
      <c r="M136" s="34">
        <f t="shared" si="98"/>
        <v>10667434</v>
      </c>
      <c r="O136" s="41">
        <f t="shared" si="73"/>
        <v>91</v>
      </c>
      <c r="P136" s="34">
        <f>DATA!$O136 ^2*C135</f>
        <v>42199976</v>
      </c>
      <c r="Q136" s="28">
        <f>DATA!$O136^2*D136</f>
        <v>78230607</v>
      </c>
      <c r="R136" s="38">
        <f>DATA!$O136^2*E135</f>
        <v>144404078</v>
      </c>
    </row>
    <row r="137" spans="2:18" ht="12.75" customHeight="1" x14ac:dyDescent="0.3">
      <c r="B137" s="32">
        <f t="shared" si="70"/>
        <v>92</v>
      </c>
      <c r="C137" s="33">
        <v>2730</v>
      </c>
      <c r="D137" s="33">
        <v>7467</v>
      </c>
      <c r="E137" s="34">
        <f>DATA!$C137+DATA!$D137</f>
        <v>10197</v>
      </c>
      <c r="F137" s="34">
        <f>DATA!$B137*DATA!$C137</f>
        <v>251160</v>
      </c>
      <c r="G137" s="28">
        <f>DATA!$B137*DATA!$D137</f>
        <v>686964</v>
      </c>
      <c r="H137" s="28">
        <f>DATA!$E137*DATA!$B137</f>
        <v>938124</v>
      </c>
      <c r="J137" s="39">
        <f t="shared" si="71"/>
        <v>92</v>
      </c>
      <c r="K137" s="36">
        <f t="shared" ref="K137:M137" si="99">C137+K136</f>
        <v>5269391</v>
      </c>
      <c r="L137" s="34">
        <f t="shared" si="99"/>
        <v>5408240</v>
      </c>
      <c r="M137" s="34">
        <f t="shared" si="99"/>
        <v>10677631</v>
      </c>
      <c r="O137" s="41">
        <f t="shared" si="73"/>
        <v>92</v>
      </c>
      <c r="P137" s="34">
        <f>DATA!$O137 ^2*C136</f>
        <v>31071344</v>
      </c>
      <c r="Q137" s="28">
        <f>DATA!$O137^2*D137</f>
        <v>63200688</v>
      </c>
      <c r="R137" s="38">
        <f>DATA!$O137^2*E136</f>
        <v>111030752</v>
      </c>
    </row>
    <row r="138" spans="2:18" ht="12.75" customHeight="1" x14ac:dyDescent="0.3">
      <c r="B138" s="32">
        <f t="shared" si="70"/>
        <v>93</v>
      </c>
      <c r="C138" s="33">
        <v>1953</v>
      </c>
      <c r="D138" s="33">
        <v>5586</v>
      </c>
      <c r="E138" s="34">
        <f>DATA!$C138+DATA!$D138</f>
        <v>7539</v>
      </c>
      <c r="F138" s="34">
        <f>DATA!$B138*DATA!$C138</f>
        <v>181629</v>
      </c>
      <c r="G138" s="28">
        <f>DATA!$B138*DATA!$D138</f>
        <v>519498</v>
      </c>
      <c r="H138" s="28">
        <f>DATA!$E138*DATA!$B138</f>
        <v>701127</v>
      </c>
      <c r="J138" s="39">
        <f t="shared" si="71"/>
        <v>93</v>
      </c>
      <c r="K138" s="36">
        <f t="shared" ref="K138:M138" si="100">C138+K137</f>
        <v>5271344</v>
      </c>
      <c r="L138" s="34">
        <f t="shared" si="100"/>
        <v>5413826</v>
      </c>
      <c r="M138" s="34">
        <f t="shared" si="100"/>
        <v>10685170</v>
      </c>
      <c r="O138" s="41">
        <f t="shared" si="73"/>
        <v>93</v>
      </c>
      <c r="P138" s="34">
        <f>DATA!$O138 ^2*C137</f>
        <v>23611770</v>
      </c>
      <c r="Q138" s="28">
        <f>DATA!$O138^2*D138</f>
        <v>48313314</v>
      </c>
      <c r="R138" s="38">
        <f>DATA!$O138^2*E137</f>
        <v>88193853</v>
      </c>
    </row>
    <row r="139" spans="2:18" ht="12.75" customHeight="1" x14ac:dyDescent="0.3">
      <c r="B139" s="32">
        <f t="shared" si="70"/>
        <v>94</v>
      </c>
      <c r="C139" s="33">
        <v>1334</v>
      </c>
      <c r="D139" s="33">
        <v>4185</v>
      </c>
      <c r="E139" s="34">
        <f>DATA!$C139+DATA!$D139</f>
        <v>5519</v>
      </c>
      <c r="F139" s="34">
        <f>DATA!$B139*DATA!$C139</f>
        <v>125396</v>
      </c>
      <c r="G139" s="28">
        <f>DATA!$B139*DATA!$D139</f>
        <v>393390</v>
      </c>
      <c r="H139" s="28">
        <f>DATA!$E139*DATA!$B139</f>
        <v>518786</v>
      </c>
      <c r="J139" s="39">
        <f t="shared" si="71"/>
        <v>94</v>
      </c>
      <c r="K139" s="36">
        <f t="shared" ref="K139:M139" si="101">C139+K138</f>
        <v>5272678</v>
      </c>
      <c r="L139" s="34">
        <f t="shared" si="101"/>
        <v>5418011</v>
      </c>
      <c r="M139" s="34">
        <f t="shared" si="101"/>
        <v>10690689</v>
      </c>
      <c r="O139" s="41">
        <f t="shared" si="73"/>
        <v>94</v>
      </c>
      <c r="P139" s="34">
        <f>DATA!$O139 ^2*C138</f>
        <v>17256708</v>
      </c>
      <c r="Q139" s="28">
        <f>DATA!$O139^2*D139</f>
        <v>36978660</v>
      </c>
      <c r="R139" s="38">
        <f>DATA!$O139^2*E138</f>
        <v>66614604</v>
      </c>
    </row>
    <row r="140" spans="2:18" ht="12.75" customHeight="1" x14ac:dyDescent="0.3">
      <c r="B140" s="32">
        <f t="shared" si="70"/>
        <v>95</v>
      </c>
      <c r="C140" s="33">
        <v>863</v>
      </c>
      <c r="D140" s="33">
        <v>2921</v>
      </c>
      <c r="E140" s="34">
        <f>DATA!$C140+DATA!$D140</f>
        <v>3784</v>
      </c>
      <c r="F140" s="34">
        <f>DATA!$B140*DATA!$C140</f>
        <v>81985</v>
      </c>
      <c r="G140" s="28">
        <f>DATA!$B140*DATA!$D140</f>
        <v>277495</v>
      </c>
      <c r="H140" s="28">
        <f>DATA!$E140*DATA!$B140</f>
        <v>359480</v>
      </c>
      <c r="J140" s="39">
        <f t="shared" si="71"/>
        <v>95</v>
      </c>
      <c r="K140" s="36">
        <f t="shared" ref="K140:M140" si="102">C140+K139</f>
        <v>5273541</v>
      </c>
      <c r="L140" s="34">
        <f t="shared" si="102"/>
        <v>5420932</v>
      </c>
      <c r="M140" s="34">
        <f t="shared" si="102"/>
        <v>10694473</v>
      </c>
      <c r="O140" s="41">
        <f t="shared" si="73"/>
        <v>95</v>
      </c>
      <c r="P140" s="34">
        <f>DATA!$O140 ^2*C139</f>
        <v>12039350</v>
      </c>
      <c r="Q140" s="28">
        <f>DATA!$O140^2*D140</f>
        <v>26362025</v>
      </c>
      <c r="R140" s="38">
        <f>DATA!$O140^2*E139</f>
        <v>49808975</v>
      </c>
    </row>
    <row r="141" spans="2:18" ht="12.75" customHeight="1" x14ac:dyDescent="0.3">
      <c r="B141" s="32">
        <f t="shared" si="70"/>
        <v>96</v>
      </c>
      <c r="C141" s="33">
        <v>560</v>
      </c>
      <c r="D141" s="33">
        <v>2131</v>
      </c>
      <c r="E141" s="34">
        <f>DATA!$C141+DATA!$D141</f>
        <v>2691</v>
      </c>
      <c r="F141" s="34">
        <f>DATA!$B141*DATA!$C141</f>
        <v>53760</v>
      </c>
      <c r="G141" s="28">
        <f>DATA!$B141*DATA!$D141</f>
        <v>204576</v>
      </c>
      <c r="H141" s="28">
        <f>DATA!$E141*DATA!$B141</f>
        <v>258336</v>
      </c>
      <c r="J141" s="39">
        <f t="shared" si="71"/>
        <v>96</v>
      </c>
      <c r="K141" s="36">
        <f t="shared" ref="K141:M141" si="103">C141+K140</f>
        <v>5274101</v>
      </c>
      <c r="L141" s="34">
        <f t="shared" si="103"/>
        <v>5423063</v>
      </c>
      <c r="M141" s="34">
        <f t="shared" si="103"/>
        <v>10697164</v>
      </c>
      <c r="O141" s="41">
        <f t="shared" si="73"/>
        <v>96</v>
      </c>
      <c r="P141" s="34">
        <f>DATA!$O141 ^2*C140</f>
        <v>7953408</v>
      </c>
      <c r="Q141" s="28">
        <f>DATA!$O141^2*D141</f>
        <v>19639296</v>
      </c>
      <c r="R141" s="38">
        <f>DATA!$O141^2*E140</f>
        <v>34873344</v>
      </c>
    </row>
    <row r="142" spans="2:18" ht="12.75" customHeight="1" x14ac:dyDescent="0.3">
      <c r="B142" s="32">
        <f t="shared" si="70"/>
        <v>97</v>
      </c>
      <c r="C142" s="33">
        <v>382</v>
      </c>
      <c r="D142" s="33">
        <v>1521</v>
      </c>
      <c r="E142" s="34">
        <f>DATA!$C142+DATA!$D142</f>
        <v>1903</v>
      </c>
      <c r="F142" s="34">
        <f>DATA!$B142*DATA!$C142</f>
        <v>37054</v>
      </c>
      <c r="G142" s="28">
        <f>DATA!$B142*DATA!$D142</f>
        <v>147537</v>
      </c>
      <c r="H142" s="28">
        <f>DATA!$E142*DATA!$B142</f>
        <v>184591</v>
      </c>
      <c r="J142" s="39">
        <f t="shared" si="71"/>
        <v>97</v>
      </c>
      <c r="K142" s="36">
        <f t="shared" ref="K142:M142" si="104">C142+K141</f>
        <v>5274483</v>
      </c>
      <c r="L142" s="34">
        <f t="shared" si="104"/>
        <v>5424584</v>
      </c>
      <c r="M142" s="34">
        <f t="shared" si="104"/>
        <v>10699067</v>
      </c>
      <c r="O142" s="41">
        <f t="shared" si="73"/>
        <v>97</v>
      </c>
      <c r="P142" s="34">
        <f>DATA!$O142 ^2*C141</f>
        <v>5269040</v>
      </c>
      <c r="Q142" s="28">
        <f>DATA!$O142^2*D142</f>
        <v>14311089</v>
      </c>
      <c r="R142" s="38">
        <f>DATA!$O142^2*E141</f>
        <v>25319619</v>
      </c>
    </row>
    <row r="143" spans="2:18" ht="12.75" customHeight="1" x14ac:dyDescent="0.3">
      <c r="B143" s="32">
        <f t="shared" si="70"/>
        <v>98</v>
      </c>
      <c r="C143" s="33">
        <v>236</v>
      </c>
      <c r="D143" s="33">
        <v>910</v>
      </c>
      <c r="E143" s="34">
        <f>DATA!$C143+DATA!$D143</f>
        <v>1146</v>
      </c>
      <c r="F143" s="34">
        <f>DATA!$B143*DATA!$C143</f>
        <v>23128</v>
      </c>
      <c r="G143" s="28">
        <f>DATA!$B143*DATA!$D143</f>
        <v>89180</v>
      </c>
      <c r="H143" s="28">
        <f>DATA!$E143*DATA!$B143</f>
        <v>112308</v>
      </c>
      <c r="J143" s="39">
        <f t="shared" si="71"/>
        <v>98</v>
      </c>
      <c r="K143" s="36">
        <f t="shared" ref="K143:M143" si="105">C143+K142</f>
        <v>5274719</v>
      </c>
      <c r="L143" s="34">
        <f t="shared" si="105"/>
        <v>5425494</v>
      </c>
      <c r="M143" s="34">
        <f t="shared" si="105"/>
        <v>10700213</v>
      </c>
      <c r="O143" s="41">
        <f t="shared" si="73"/>
        <v>98</v>
      </c>
      <c r="P143" s="34">
        <f>DATA!$O143 ^2*C142</f>
        <v>3668728</v>
      </c>
      <c r="Q143" s="28">
        <f>DATA!$O143^2*D143</f>
        <v>8739640</v>
      </c>
      <c r="R143" s="38">
        <f>DATA!$O143^2*E142</f>
        <v>18276412</v>
      </c>
    </row>
    <row r="144" spans="2:18" ht="12.75" customHeight="1" x14ac:dyDescent="0.3">
      <c r="B144" s="32">
        <f t="shared" si="70"/>
        <v>99</v>
      </c>
      <c r="C144" s="33">
        <v>136</v>
      </c>
      <c r="D144" s="33">
        <v>583</v>
      </c>
      <c r="E144" s="34">
        <f>DATA!$C144+DATA!$D144</f>
        <v>719</v>
      </c>
      <c r="F144" s="34">
        <f>DATA!$B144*DATA!$C144</f>
        <v>13464</v>
      </c>
      <c r="G144" s="28">
        <f>DATA!$B144*DATA!$D144</f>
        <v>57717</v>
      </c>
      <c r="H144" s="28">
        <f>DATA!$E144*DATA!$B144</f>
        <v>71181</v>
      </c>
      <c r="J144" s="39">
        <f t="shared" si="71"/>
        <v>99</v>
      </c>
      <c r="K144" s="36">
        <f t="shared" ref="K144:M144" si="106">C144+K143</f>
        <v>5274855</v>
      </c>
      <c r="L144" s="34">
        <f t="shared" si="106"/>
        <v>5426077</v>
      </c>
      <c r="M144" s="34">
        <f t="shared" si="106"/>
        <v>10700932</v>
      </c>
      <c r="O144" s="41">
        <f t="shared" si="73"/>
        <v>99</v>
      </c>
      <c r="P144" s="34">
        <f>DATA!$O144 ^2*C143</f>
        <v>2313036</v>
      </c>
      <c r="Q144" s="28">
        <f>DATA!$O144^2*D144</f>
        <v>5713983</v>
      </c>
      <c r="R144" s="38">
        <f>DATA!$O144^2*E143</f>
        <v>11231946</v>
      </c>
    </row>
    <row r="145" spans="2:18" ht="12.75" customHeight="1" x14ac:dyDescent="0.3">
      <c r="B145" s="32">
        <f t="shared" si="70"/>
        <v>100</v>
      </c>
      <c r="C145" s="42">
        <v>248</v>
      </c>
      <c r="D145" s="42">
        <v>597</v>
      </c>
      <c r="E145" s="34">
        <f>DATA!$C145+DATA!$D145</f>
        <v>845</v>
      </c>
      <c r="F145" s="34">
        <v>248</v>
      </c>
      <c r="G145" s="28">
        <v>597</v>
      </c>
      <c r="H145" s="28">
        <v>84500</v>
      </c>
      <c r="J145" s="39">
        <f t="shared" si="71"/>
        <v>100</v>
      </c>
      <c r="K145" s="36">
        <f t="shared" ref="K145:M145" si="107">C145+K144</f>
        <v>5275103</v>
      </c>
      <c r="L145" s="34">
        <f t="shared" si="107"/>
        <v>5426674</v>
      </c>
      <c r="M145" s="34">
        <f t="shared" si="107"/>
        <v>10701777</v>
      </c>
      <c r="O145" s="41">
        <f t="shared" si="73"/>
        <v>100</v>
      </c>
      <c r="P145" s="34">
        <f>100 ^2*C144</f>
        <v>1360000</v>
      </c>
      <c r="Q145" s="28">
        <f>100^2*D145</f>
        <v>5970000</v>
      </c>
      <c r="R145" s="38">
        <f>100^2*E144</f>
        <v>7190000</v>
      </c>
    </row>
    <row r="146" spans="2:18" ht="12.75" customHeight="1" x14ac:dyDescent="0.3">
      <c r="B146" s="43"/>
      <c r="C146" s="42"/>
      <c r="D146" s="42"/>
      <c r="E146" s="44"/>
      <c r="F146" s="45">
        <f>SUM(DATA!$F$45:$F$145)/SUM(DATA!$C$45:$C$145)</f>
        <v>40.644019841887449</v>
      </c>
      <c r="G146" s="45">
        <f>SUM(DATA!$G$45:$G$145)/SUM(DATA!$D$45:$D$145)</f>
        <v>43.461754842837436</v>
      </c>
      <c r="H146" s="45">
        <f>SUM(DATA!$H$45:$H$145)/SUM(DATA!$E$45:$E$145)</f>
        <v>42.080658286936831</v>
      </c>
      <c r="P146" s="46">
        <f>SUM(P45:P145)/SUM(DATA!$C$45:$C$145)</f>
        <v>2232.4397222196421</v>
      </c>
      <c r="Q146" s="47">
        <f>SUM(DATA!$Q$45:$Q$145)/SUM(DATA!$D$45:$D$145)</f>
        <v>2447.6087036000322</v>
      </c>
      <c r="R146" s="48">
        <f>SUM(R46:R145)/SUM(DATA!$E$45:$E$145)</f>
        <v>2385.5743231240945</v>
      </c>
    </row>
    <row r="147" spans="2:18" ht="12.75" customHeight="1" x14ac:dyDescent="0.3"/>
    <row r="148" spans="2:18" ht="12.75" customHeight="1" x14ac:dyDescent="0.3">
      <c r="K148" s="19">
        <f t="shared" ref="K148:M148" si="108">K145/4</f>
        <v>1318775.75</v>
      </c>
      <c r="L148" s="1">
        <f t="shared" si="108"/>
        <v>1356668.5</v>
      </c>
      <c r="M148" s="1">
        <f t="shared" si="108"/>
        <v>2675444.25</v>
      </c>
    </row>
    <row r="149" spans="2:18" ht="12.75" customHeight="1" x14ac:dyDescent="0.3">
      <c r="K149" s="1">
        <f t="shared" ref="K149:M149" si="109">K148*2</f>
        <v>2637551.5</v>
      </c>
      <c r="L149" s="1">
        <f t="shared" si="109"/>
        <v>2713337</v>
      </c>
      <c r="M149" s="1">
        <f t="shared" si="109"/>
        <v>5350888.5</v>
      </c>
    </row>
    <row r="150" spans="2:18" ht="12.75" customHeight="1" x14ac:dyDescent="0.3">
      <c r="K150" s="8">
        <f t="shared" ref="K150:M150" si="110">K148*3</f>
        <v>3956327.25</v>
      </c>
      <c r="L150" s="1">
        <f t="shared" si="110"/>
        <v>4070005.5</v>
      </c>
      <c r="M150" s="1">
        <f t="shared" si="110"/>
        <v>8026332.75</v>
      </c>
    </row>
    <row r="151" spans="2:18" ht="12.75" customHeight="1" x14ac:dyDescent="0.3">
      <c r="J151" s="8"/>
    </row>
    <row r="152" spans="2:18" ht="12.75" customHeight="1" x14ac:dyDescent="0.3"/>
    <row r="153" spans="2:18" ht="12.75" customHeight="1" x14ac:dyDescent="0.3"/>
    <row r="154" spans="2:18" ht="12.75" customHeight="1" x14ac:dyDescent="0.3"/>
    <row r="155" spans="2:18" ht="12.75" customHeight="1" x14ac:dyDescent="0.3"/>
    <row r="156" spans="2:18" ht="12.75" customHeight="1" x14ac:dyDescent="0.3"/>
    <row r="157" spans="2:18" ht="12.75" customHeight="1" x14ac:dyDescent="0.3"/>
    <row r="158" spans="2:18" ht="12.75" customHeight="1" x14ac:dyDescent="0.3"/>
    <row r="159" spans="2:18" ht="12.75" customHeight="1" x14ac:dyDescent="0.3"/>
    <row r="160" spans="2:18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pageMargins left="0.7" right="0.7" top="0.75" bottom="0.75" header="0" footer="0"/>
  <pageSetup orientation="landscape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Marco Basile</cp:lastModifiedBy>
  <dcterms:modified xsi:type="dcterms:W3CDTF">2022-08-24T08:54:14Z</dcterms:modified>
</cp:coreProperties>
</file>